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2"/>
  </bookViews>
  <sheets>
    <sheet name="汇总" sheetId="7" r:id="rId1"/>
    <sheet name="基坑支护" sheetId="11" r:id="rId2"/>
    <sheet name="泥工班组" sheetId="2" r:id="rId3"/>
    <sheet name="钢筋班组" sheetId="3" r:id="rId4"/>
    <sheet name="模板班组" sheetId="4" r:id="rId5"/>
    <sheet name="脚手架班组" sheetId="5" r:id="rId6"/>
    <sheet name="水电班组" sheetId="6" r:id="rId7"/>
    <sheet name="水电施工范围" sheetId="8" r:id="rId8"/>
  </sheets>
  <definedNames>
    <definedName name="_xlnm.Print_Area" localSheetId="0">汇总!$A$1:$E$14</definedName>
    <definedName name="_xlnm.Print_Titles" localSheetId="2">泥工班组!$4:$5</definedName>
    <definedName name="_xlnm.Print_Area" localSheetId="7">水电施工范围!$A$1:$C$13</definedName>
    <definedName name="_xlnm.Print_Titles" localSheetId="7">水电施工范围!$2:$2</definedName>
    <definedName name="_xlnm.Print_Titles" localSheetId="3">钢筋班组!$4:$5</definedName>
    <definedName name="_xlnm.Print_Titles" localSheetId="5">脚手架班组!$4:$5</definedName>
    <definedName name="_xlnm.Print_Titles" localSheetId="6">水电班组!$4:$5</definedName>
    <definedName name="_xlnm.Print_Titles" localSheetId="1">基坑支护!$4:$5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Administrator</author>
  </authors>
  <commentList>
    <comment ref="F6" authorId="0">
      <text>
        <r>
          <rPr>
            <b/>
            <sz val="9"/>
            <rFont val="宋体"/>
            <charset val="134"/>
          </rPr>
          <t>Administrator:</t>
        </r>
        <r>
          <rPr>
            <sz val="9"/>
            <rFont val="宋体"/>
            <charset val="134"/>
          </rPr>
          <t xml:space="preserve">
施工方原始报价考虑隔震层面积另计，经协商，隔震层不计面积，综合考虑在单价上。</t>
        </r>
      </text>
    </comment>
  </commentList>
</comments>
</file>

<file path=xl/sharedStrings.xml><?xml version="1.0" encoding="utf-8"?>
<sst xmlns="http://schemas.openxmlformats.org/spreadsheetml/2006/main" count="340" uniqueCount="166">
  <si>
    <r>
      <rPr>
        <b/>
        <sz val="14"/>
        <color theme="1"/>
        <rFont val="宋体"/>
        <charset val="134"/>
        <scheme val="minor"/>
      </rPr>
      <t>凉山交城</t>
    </r>
    <r>
      <rPr>
        <b/>
        <sz val="14"/>
        <color theme="1"/>
        <rFont val="宋体"/>
        <charset val="134"/>
      </rPr>
      <t>·</t>
    </r>
    <r>
      <rPr>
        <b/>
        <sz val="14"/>
        <color theme="1"/>
        <rFont val="宋体"/>
        <charset val="134"/>
        <scheme val="minor"/>
      </rPr>
      <t>学府雅筑配建幼儿园项目劳务分包清单汇总表</t>
    </r>
  </si>
  <si>
    <t>序号</t>
  </si>
  <si>
    <t>分项名称</t>
  </si>
  <si>
    <t>投标价</t>
  </si>
  <si>
    <t>控制价</t>
  </si>
  <si>
    <t>备注</t>
  </si>
  <si>
    <t>合价（元）</t>
  </si>
  <si>
    <t>一</t>
  </si>
  <si>
    <t>基坑支护</t>
  </si>
  <si>
    <t>二</t>
  </si>
  <si>
    <t>泥工班组</t>
  </si>
  <si>
    <t>三</t>
  </si>
  <si>
    <t>钢筋班组</t>
  </si>
  <si>
    <t>四</t>
  </si>
  <si>
    <t>模板班组</t>
  </si>
  <si>
    <t>五</t>
  </si>
  <si>
    <t>脚手架班组</t>
  </si>
  <si>
    <t>六</t>
  </si>
  <si>
    <t>水电班组</t>
  </si>
  <si>
    <t>七</t>
  </si>
  <si>
    <t>小计</t>
  </si>
  <si>
    <t>八</t>
  </si>
  <si>
    <t>暂列金</t>
  </si>
  <si>
    <t>九</t>
  </si>
  <si>
    <t>合计</t>
  </si>
  <si>
    <t>学府雅筑配建幼儿园项目——劳务分包清单</t>
  </si>
  <si>
    <t>基坑支护清单</t>
  </si>
  <si>
    <r>
      <rPr>
        <sz val="14"/>
        <rFont val="宋体"/>
        <charset val="134"/>
      </rPr>
      <t>基坑支护清单编制说明</t>
    </r>
    <r>
      <rPr>
        <sz val="12"/>
        <rFont val="宋体"/>
        <charset val="134"/>
      </rPr>
      <t xml:space="preserve">
</t>
    </r>
    <r>
      <rPr>
        <sz val="12"/>
        <rFont val="黑体"/>
        <charset val="134"/>
      </rPr>
      <t>一、工程量清单编制依据</t>
    </r>
    <r>
      <rPr>
        <sz val="12"/>
        <rFont val="宋体"/>
        <charset val="134"/>
      </rPr>
      <t xml:space="preserve">
</t>
    </r>
    <r>
      <rPr>
        <sz val="10"/>
        <rFont val="宋体"/>
        <charset val="134"/>
      </rPr>
      <t xml:space="preserve">1.本清单工程量适用计算规则:按清单内工程量计算规则为准。
</t>
    </r>
    <r>
      <rPr>
        <sz val="12"/>
        <rFont val="黑体"/>
        <charset val="134"/>
      </rPr>
      <t>二、工程质量、施工等的特殊要求</t>
    </r>
    <r>
      <rPr>
        <sz val="12"/>
        <rFont val="宋体"/>
        <charset val="134"/>
      </rPr>
      <t xml:space="preserve">
</t>
    </r>
    <r>
      <rPr>
        <sz val="10"/>
        <rFont val="宋体"/>
        <charset val="134"/>
      </rPr>
      <t xml:space="preserve">1.工程质量要求：达到国家现行施工验收规范合格标准；
2.施工要求：应符合施工规范、验收标准及甲方公司施工技术标准（详附件）的相关要求。工程施工应满足当地政府及当地建设行政主管部门对工程建设的有关规定，并按经批准的施工组织设计实施；
3.工程质量、材料、施工等的特殊要求：具体以最终各项目合同相应条款为准。
</t>
    </r>
    <r>
      <rPr>
        <sz val="12"/>
        <rFont val="黑体"/>
        <charset val="134"/>
      </rPr>
      <t>三、报价须知</t>
    </r>
    <r>
      <rPr>
        <sz val="12"/>
        <rFont val="宋体"/>
        <charset val="134"/>
      </rPr>
      <t xml:space="preserve">
</t>
    </r>
    <r>
      <rPr>
        <sz val="10"/>
        <rFont val="宋体"/>
        <charset val="134"/>
      </rPr>
      <t xml:space="preserve">1.乙方负责所有甲供材到场后的人工上下车、标识、清点、堆放、保护措施、二次及多次倒运等，费用在报价中综合考虑；
</t>
    </r>
    <r>
      <rPr>
        <sz val="10"/>
        <color theme="1"/>
        <rFont val="宋体"/>
        <charset val="134"/>
      </rPr>
      <t>2.清单综合单价中已综合考虑施工难度、风险、停电、停水、层高、施工场地不足、成品保护等因素，后期不因各种原因造成的队伍窝工待工、材料及堆场二次甚至多次转运、政策性调整等各种因素进行价格调整；
3.工期要求：具体工期计算以甲方项目部书面通知为准，所有工期节点按照甲方项目部签字下发的书面为准，并服从甲方各节点工期安排，满足周计划、月计划及总进度计划；
4.若因不可抗力因素（含环保检查影响），导致甲供材料供应不及时或现场停工等情况，乙方不得因任何原因向甲方索赔，该部分费用乙方报价综合考虑；
5.本工程的主体结构砼为商品砼，无论砼采用地泵或车泵方式输送，乙方已考虑在综合单价中，不因砼泵送方式等调整单价；
6.本工程产生的所有建筑垃圾由乙方负责堆放至甲方指定地点，此费用已考虑在综合单价中；
7.所有构件的基层清理、找补及处理（拉毛、甩浆、压光等）均包含在相应项目的费用中，不另行增加；
8.赶工费用已综合考虑在各项单价中，不再单独计取，具体按各项目施工进度安排，详工期标准文件；
9.垂直运输说明：塔吊、施工电梯垂直运输机械甲供，存在垂直运输盲区的乙方必须安排人工搬运，乙方已知悉，不得因垂直运输机械布置向甲方索赔任何费用；
10.本项目范围内的所有工作，不涉及任何零星用工；涉及合同范围外的用工，后期以各项目具体情况为准且必须由乙方负责人向甲方项目经理申请同意后方可实施；
11.清单项中描述不完全的后期应以各项目具体情况为准；
12.本清单漏项的项目，后期签订补充协议予以确认。</t>
    </r>
  </si>
  <si>
    <t>项目名称</t>
  </si>
  <si>
    <t>项目特征</t>
  </si>
  <si>
    <t>单位</t>
  </si>
  <si>
    <t>暂定工程量</t>
  </si>
  <si>
    <t>2026.3.11协商价（中标价）</t>
  </si>
  <si>
    <t>工程量计算规则</t>
  </si>
  <si>
    <t>含税单价（元）</t>
  </si>
  <si>
    <t>含税合价（元）</t>
  </si>
  <si>
    <t>80mm厚锚网喷</t>
  </si>
  <si>
    <r>
      <rPr>
        <sz val="10"/>
        <rFont val="宋体"/>
        <charset val="134"/>
      </rPr>
      <t>1、工作内容：清理壁面、打锚钉、钢筋网制作及铺设、喷射混凝土、施工泄水孔、养护、喷射施工平台搭设、拆除等； 
2、锚钉：坡面设置锚钉，垂直于坡面的锚钉间距不大于1.5m，锚钉</t>
    </r>
    <r>
      <rPr>
        <sz val="10"/>
        <rFont val="Kingsoft UE"/>
        <charset val="134"/>
      </rPr>
      <t>C</t>
    </r>
    <r>
      <rPr>
        <sz val="10"/>
        <rFont val="宋体"/>
        <charset val="134"/>
      </rPr>
      <t>14，锚固深度350mm；
3、钢筋网片：</t>
    </r>
    <r>
      <rPr>
        <sz val="10"/>
        <rFont val="Kingsoft UE"/>
        <charset val="134"/>
      </rPr>
      <t>A</t>
    </r>
    <r>
      <rPr>
        <sz val="10"/>
        <rFont val="宋体"/>
        <charset val="134"/>
      </rPr>
      <t>8@200*200
4、混凝土：80mm厚C25细石混凝土
5、泄水孔：间距1.5m*1.5m，</t>
    </r>
    <r>
      <rPr>
        <sz val="10"/>
        <rFont val="Kingsoft UE"/>
        <charset val="134"/>
      </rPr>
      <t>A</t>
    </r>
    <r>
      <rPr>
        <sz val="10"/>
        <rFont val="宋体"/>
        <charset val="134"/>
      </rPr>
      <t>50PVC管，400长，含滤水材料施工； 
6、具体施工做法满足设计及规范要求；
7、</t>
    </r>
    <r>
      <rPr>
        <sz val="10"/>
        <color rgb="FFFF0000"/>
        <rFont val="宋体"/>
        <charset val="134"/>
      </rPr>
      <t>所有材料乙供。</t>
    </r>
  </si>
  <si>
    <t>m2</t>
  </si>
  <si>
    <t>按实际施工尺寸以面积计算</t>
  </si>
  <si>
    <t>含喷浆机械需要的柴油及发电机</t>
  </si>
  <si>
    <t>50mm厚素喷</t>
  </si>
  <si>
    <r>
      <rPr>
        <sz val="10"/>
        <rFont val="宋体"/>
        <charset val="134"/>
        <scheme val="minor"/>
      </rPr>
      <t>1、部位：马道
2、材质：C20素砼，厚度50mm
3、具体施工做法满足设计及规范要求
4、</t>
    </r>
    <r>
      <rPr>
        <sz val="10"/>
        <color rgb="FFFF0000"/>
        <rFont val="宋体"/>
        <charset val="134"/>
        <scheme val="minor"/>
      </rPr>
      <t>所有材料乙供。</t>
    </r>
  </si>
  <si>
    <t>砖砌排水沟</t>
  </si>
  <si>
    <r>
      <rPr>
        <sz val="10"/>
        <rFont val="宋体"/>
        <charset val="134"/>
        <scheme val="minor"/>
      </rPr>
      <t>1、部位：基坑底部、顶部
2、垫层：C15混凝土100mm厚；
3、沟壁砌筑：MU10页岩标准砖；
4、沟壁内侧及顶面抹灰：M7.5水泥砂浆，厚度30mm；
5、沟底纵坡1%-2%；
6、具体施工做法满足设计及规范要求；
7、</t>
    </r>
    <r>
      <rPr>
        <sz val="10"/>
        <color rgb="FFFF0000"/>
        <rFont val="宋体"/>
        <charset val="134"/>
        <scheme val="minor"/>
      </rPr>
      <t>商砼、钢筋、砖、砂石、水泥、成品砂浆甲供，其余材料乙供。</t>
    </r>
  </si>
  <si>
    <t>m</t>
  </si>
  <si>
    <t>按实际施工尺寸以中心线长度计算</t>
  </si>
  <si>
    <t>砖砌集水坑</t>
  </si>
  <si>
    <r>
      <rPr>
        <sz val="10"/>
        <rFont val="宋体"/>
        <charset val="134"/>
        <scheme val="minor"/>
      </rPr>
      <t>1、部位：基坑底部、顶部
2、垫层：C15混凝土100mm厚；
3、沟壁砌筑：MU10页岩标准砖；
4、沟壁内侧及顶面抹灰：M7.5水泥砂浆，厚度30mm；
5、沿排水沟方向间距不大于50m，设置排水沟；
6、具体施工做法、尺寸满足设计及规范要求；
7、</t>
    </r>
    <r>
      <rPr>
        <sz val="10"/>
        <color rgb="FFFF0000"/>
        <rFont val="宋体"/>
        <charset val="134"/>
        <scheme val="minor"/>
      </rPr>
      <t>商砼、钢筋、砖、砂石、水泥、成品砂浆甲供，其余材料乙供。</t>
    </r>
  </si>
  <si>
    <t>个</t>
  </si>
  <si>
    <t>按实际施工数量以个计算</t>
  </si>
  <si>
    <t>零星用工普工</t>
  </si>
  <si>
    <t>工日</t>
  </si>
  <si>
    <t>零星用工技工</t>
  </si>
  <si>
    <t>备注：数量为暂定数量，最终按现场实际结算。以上价格均为含税价。</t>
  </si>
  <si>
    <t>泥工班组劳务分包清单</t>
  </si>
  <si>
    <r>
      <rPr>
        <sz val="14"/>
        <rFont val="宋体"/>
        <charset val="134"/>
      </rPr>
      <t>泥工班组清单编制说明</t>
    </r>
    <r>
      <rPr>
        <sz val="12"/>
        <rFont val="宋体"/>
        <charset val="134"/>
      </rPr>
      <t xml:space="preserve">
</t>
    </r>
    <r>
      <rPr>
        <sz val="12"/>
        <rFont val="黑体"/>
        <charset val="134"/>
      </rPr>
      <t>一、工程量清单编制依据</t>
    </r>
    <r>
      <rPr>
        <sz val="12"/>
        <rFont val="宋体"/>
        <charset val="134"/>
      </rPr>
      <t xml:space="preserve">
</t>
    </r>
    <r>
      <rPr>
        <sz val="10"/>
        <rFont val="宋体"/>
        <charset val="134"/>
      </rPr>
      <t xml:space="preserve">1.本清单工程量适用计算规则:按清单内工程量计算规则为准。
</t>
    </r>
    <r>
      <rPr>
        <sz val="12"/>
        <rFont val="黑体"/>
        <charset val="134"/>
      </rPr>
      <t>二、工程质量、施工等的特殊要求</t>
    </r>
    <r>
      <rPr>
        <sz val="12"/>
        <rFont val="宋体"/>
        <charset val="134"/>
      </rPr>
      <t xml:space="preserve">
</t>
    </r>
    <r>
      <rPr>
        <sz val="10"/>
        <rFont val="宋体"/>
        <charset val="134"/>
      </rPr>
      <t xml:space="preserve">1.工程质量要求：达到国家现行施工验收规范合格标准；
2.施工要求：应符合施工规范、验收标准及甲方公司施工技术标准（详附件）的相关要求。工程施工应满足当地政府及当地建设行政主管部门对工程建设的有关规定，并按经批准的施工组织设计实施；
3.工程质量、材料、施工等的特殊要求：具体以最终各项目合同相应条款为准。
</t>
    </r>
    <r>
      <rPr>
        <sz val="12"/>
        <rFont val="黑体"/>
        <charset val="134"/>
      </rPr>
      <t>三、报价须知</t>
    </r>
    <r>
      <rPr>
        <sz val="12"/>
        <rFont val="宋体"/>
        <charset val="134"/>
      </rPr>
      <t xml:space="preserve">
</t>
    </r>
    <r>
      <rPr>
        <sz val="10"/>
        <rFont val="宋体"/>
        <charset val="134"/>
      </rPr>
      <t xml:space="preserve">1.乙方负责所有甲供材到场后的人工上下车、标识、清点、堆放、保护措施、二次及多次倒运等，费用在报价中综合考虑；
</t>
    </r>
    <r>
      <rPr>
        <sz val="10"/>
        <color theme="1"/>
        <rFont val="宋体"/>
        <charset val="134"/>
      </rPr>
      <t>2.清单综合单价中已综合考虑施工难度、风险、停电、停水、层高、施工场地不足、成品保护等因素，后期不因各种原因造成的队伍窝工待工、材料及堆场二次甚至多次转运、政策性调整等各种因素进行价格调整；
3.工期要求：具体工期计算以甲方项目部书面通知为准，所有工期节点按照甲方项目部签字下发的书面为准，并服从甲方各节点工期安排，满足周计划、月计划及总进度计划；
4.若因不可抗力因素（含环保检查影响），导致甲供材料供应不及时或现场停工等情况，乙方不得因任何原因向甲方索赔，该部分费用乙方报价综合考虑；
5.本工程的主体结构砼为商品砼，无论砼采用地泵或车泵方式输送，乙方已考虑在综合单价中，不因砼泵送方式等调整单价；
6.本工程产生的所有建筑垃圾由乙方负责堆放至甲方指定地点，此费用已考虑在综合单价中；
7.所有构件的基层清理、找补及处理（拉毛、甩浆、压光等）均包含在相应项目的费用中，不另行增加；
8.赶工费用已综合考虑在各项单价中，不再单独计取，具体按各项目施工进度安排，详工期标准文件；
9.垂直运输说明：塔吊、施工电梯垂直运输机械甲供，存在垂直运输盲区的乙方必须安排人工搬运，乙方已知悉，不得因垂直运输机械布置向甲方索赔任何费用；
10.本项目范围内的所有工作，不涉及任何零星用工；涉及合同范围外的用工，后期以各项目具体情况为准且必须由乙方负责人向甲方项目经理申请同意后方可实施；
11.清单项中描述不完全的后期应以各项目具体情况为准；
12.本清单漏项的项目，后期签订补充协议予以确认。</t>
    </r>
  </si>
  <si>
    <t>人工捡底</t>
  </si>
  <si>
    <t>1.工作内容：土方人工捡底、平整、清理、标高控制放线等。
2.捡底厚度根据现场实际综合考虑，费用含在单价中。</t>
  </si>
  <si>
    <t>按设计图示尺寸以面积计算</t>
  </si>
  <si>
    <t>混凝土换填</t>
  </si>
  <si>
    <r>
      <rPr>
        <sz val="10"/>
        <rFont val="宋体"/>
        <charset val="134"/>
        <scheme val="minor"/>
      </rPr>
      <t>1.换填材质综合考虑，满足设计及施工要求。</t>
    </r>
    <r>
      <rPr>
        <sz val="10"/>
        <color rgb="FFFF0000"/>
        <rFont val="宋体"/>
        <charset val="134"/>
        <scheme val="minor"/>
      </rPr>
      <t xml:space="preserve">
</t>
    </r>
    <r>
      <rPr>
        <sz val="10"/>
        <rFont val="宋体"/>
        <charset val="134"/>
        <scheme val="minor"/>
      </rPr>
      <t xml:space="preserve">2.混凝土的运输、浇筑、养护等；
3.泵送措施投标单位综合考虑，不再单独计取费用。换填采用原槽或者支模等措施综合考虑，不再单独计量计价；
4.自备混凝土振捣机具（振动器、振动棒和平板振动器等）、赶枋、水管、广线、斗车、灰桶、拉毛用的鬃刷等工具、用具、容器、塑料薄膜等。
5.其他：满足设计及规范要求。
</t>
    </r>
    <r>
      <rPr>
        <sz val="10"/>
        <color rgb="FFFF0000"/>
        <rFont val="宋体"/>
        <charset val="134"/>
        <scheme val="minor"/>
      </rPr>
      <t>6.混凝土为甲供材料，其余材料为乙方自行采购，考虑在报价中。</t>
    </r>
  </si>
  <si>
    <t>m3</t>
  </si>
  <si>
    <t>按现场尺寸以按换填实施体积计算</t>
  </si>
  <si>
    <t>1.泵送费未包含在单价中。2.无论采用何种泵送方式，人工费均不另行增加。</t>
  </si>
  <si>
    <t>多孔砖砌筑</t>
  </si>
  <si>
    <r>
      <rPr>
        <sz val="9"/>
        <rFont val="宋体"/>
        <charset val="134"/>
      </rPr>
      <t xml:space="preserve">1.工作内容：包含零星砂浆拌合制作、墙体砌筑（包含配砖），钢丝网加强、封堵、刮缝、浇水养护（砂浆强度、砌体厚度、抹灰厚度等已综合考虑）；                                                          
</t>
    </r>
    <r>
      <rPr>
        <sz val="9"/>
        <color rgb="FFFF0000"/>
        <rFont val="宋体"/>
        <charset val="134"/>
      </rPr>
      <t>2.砖、砂、水泥、商品砂浆、钢筋由甲方采购；其他材料由乙方自采，费用包含在单价中。</t>
    </r>
  </si>
  <si>
    <t>按设计图示尺寸以体积计算</t>
  </si>
  <si>
    <t>空心砖砌筑</t>
  </si>
  <si>
    <t>实心砖砌筑</t>
  </si>
  <si>
    <t>加气砌块砌筑</t>
  </si>
  <si>
    <r>
      <rPr>
        <sz val="9"/>
        <rFont val="宋体"/>
        <charset val="134"/>
      </rPr>
      <t xml:space="preserve">1.工作内容：包含零星砂浆拌合制作、墙体砌筑（包含配砖），钢丝网加强、封堵、刮缝、浇水养护（砂浆强度、砌体厚度、抹灰厚度等已综合考虑）；                                                          
</t>
    </r>
    <r>
      <rPr>
        <sz val="9"/>
        <color rgb="FFFF0000"/>
        <rFont val="宋体"/>
        <charset val="134"/>
      </rPr>
      <t>2.砌体、砂、水泥、商品砂浆、钢筋由甲方采购；其他材料由乙方自采，费用包含在单价中。</t>
    </r>
  </si>
  <si>
    <t>砖胎膜砌筑</t>
  </si>
  <si>
    <r>
      <rPr>
        <sz val="10"/>
        <rFont val="宋体"/>
        <charset val="134"/>
        <scheme val="minor"/>
      </rPr>
      <t>1.材质规格：综合考虑；
2.墙体类型及厚度：综合考虑；
3.自备所有砌体工程所需的施工机具、用具、料斗容器等；
4.其他：满足设计及规范要求；
5.</t>
    </r>
    <r>
      <rPr>
        <sz val="10"/>
        <color rgb="FFFF0000"/>
        <rFont val="宋体"/>
        <charset val="134"/>
        <scheme val="minor"/>
      </rPr>
      <t>砌体材料、砂浆为甲供材料，其余材料为乙方自行采购，考虑在报价中。</t>
    </r>
  </si>
  <si>
    <t>1.按批准的施工方案及现场收方以体积计算；
2.招标时按常规做法估算。</t>
  </si>
  <si>
    <t>垫层浇筑</t>
  </si>
  <si>
    <t>1.工作内容：包含浇筑面的清理、混凝土浇筑、振捣、养护、收面等； 
2.材料提供：商品混凝土由甲方采购；其他材料由乙方自采，费用包含在单价中。
3.混凝土不分部位、不分标号、不分施工工艺，均在价格中综合考虑。</t>
  </si>
  <si>
    <t>混凝土浇筑</t>
  </si>
  <si>
    <r>
      <rPr>
        <sz val="9"/>
        <rFont val="宋体"/>
        <charset val="134"/>
      </rPr>
      <t xml:space="preserve">1.工作内容：包含浇筑面的清理、混凝土浇筑、振捣、养护、收面等； 
</t>
    </r>
    <r>
      <rPr>
        <sz val="9"/>
        <color rgb="FFFF0000"/>
        <rFont val="宋体"/>
        <charset val="134"/>
      </rPr>
      <t>2.材料提供：商品混凝土由甲方采购；其他材料由乙方自采，费用包含在单价中。</t>
    </r>
    <r>
      <rPr>
        <sz val="9"/>
        <rFont val="宋体"/>
        <charset val="134"/>
      </rPr>
      <t xml:space="preserve">
3.混凝土不分部位、不分标号（除垫层混凝土）、不分施工工艺，均在价格中综合考虑。</t>
    </r>
  </si>
  <si>
    <t>按设计图示尺寸以体积计
（不扣除钢筋体积）</t>
  </si>
  <si>
    <t>砖胎膜抹灰</t>
  </si>
  <si>
    <r>
      <rPr>
        <sz val="10"/>
        <rFont val="宋体"/>
        <charset val="134"/>
        <scheme val="minor"/>
      </rPr>
      <t xml:space="preserve">1.部位：砖胎膜外侧及顶面
2.做法：水泥砂浆抹灰，厚度按施工方案综合考虑
3.主要内容：调运砂浆、分层找平、洒水湿润、罩面压光等全部操作过程；
</t>
    </r>
    <r>
      <rPr>
        <sz val="10"/>
        <color rgb="FFFF0000"/>
        <rFont val="宋体"/>
        <charset val="134"/>
        <scheme val="minor"/>
      </rPr>
      <t>4.砂浆为甲供材料，其余材料为乙方自行采购，考虑在报价中。</t>
    </r>
  </si>
  <si>
    <t>立面砂浆找平层、保护层、随砌随抹</t>
  </si>
  <si>
    <r>
      <rPr>
        <sz val="9"/>
        <rFont val="宋体"/>
        <charset val="134"/>
      </rPr>
      <t xml:space="preserve">1.包含基层清理、界面处理、结合层、水泥砂浆的浇筑（摊平）、扫毛或刮出纹道、收面及养护；
2、厚度、材质按设计综合考虑；
</t>
    </r>
    <r>
      <rPr>
        <sz val="9"/>
        <color rgb="FFFF0000"/>
        <rFont val="宋体"/>
        <charset val="134"/>
      </rPr>
      <t>3、材料提供：水泥砂浆由甲方采购；其他材料由乙方自采，费用包含在单价中。</t>
    </r>
  </si>
  <si>
    <t>按设计图示尺寸以面积计算，工程总量按各层面积累加计算。</t>
  </si>
  <si>
    <t>楼地面、屋面砂浆或混凝土找平层、找坡层、保护层、刚性层</t>
  </si>
  <si>
    <r>
      <rPr>
        <sz val="9"/>
        <rFont val="宋体"/>
        <charset val="134"/>
      </rPr>
      <t xml:space="preserve">1.包含基层清理、界面处理、结合层、水泥砂浆的浇筑（摊平）、收面及养护、屋面刚性层钢筋安设、分隔缝设置、油膏嵌缝等；
2、厚度、材质按设计综合考虑；
</t>
    </r>
    <r>
      <rPr>
        <sz val="9"/>
        <color rgb="FFFF0000"/>
        <rFont val="宋体"/>
        <charset val="134"/>
      </rPr>
      <t>3、材料提供：水泥砂浆、混凝土、钢筋由甲方采购；其他材料由乙方自采，费用包含在单价中。</t>
    </r>
    <r>
      <rPr>
        <sz val="9"/>
        <rFont val="宋体"/>
        <charset val="134"/>
      </rPr>
      <t xml:space="preserve">
4、楼地面、屋面砂浆或混凝土找平层、找坡层、保护层、刚性层均按此项计算，单价综合考虑。</t>
    </r>
  </si>
  <si>
    <t>内墙面一般抹灰</t>
  </si>
  <si>
    <r>
      <rPr>
        <sz val="9"/>
        <rFont val="宋体"/>
        <charset val="134"/>
      </rPr>
      <t>1、工作内容：包含基层清理、界面处理、结合层、砂浆制作运输、架体搭设、</t>
    </r>
    <r>
      <rPr>
        <sz val="9"/>
        <color rgb="FFFF0000"/>
        <rFont val="宋体"/>
        <charset val="134"/>
      </rPr>
      <t>挂钢丝网（玻纤网）</t>
    </r>
    <r>
      <rPr>
        <sz val="9"/>
        <rFont val="宋体"/>
        <charset val="134"/>
      </rPr>
      <t xml:space="preserve">、底层抹灰、抹面层、扫毛或刮出纹道； 
2、厚度、材质按设计综合考虑；   
</t>
    </r>
    <r>
      <rPr>
        <sz val="9"/>
        <color rgb="FFFF0000"/>
        <rFont val="宋体"/>
        <charset val="134"/>
      </rPr>
      <t xml:space="preserve">3、对拉螺栓、止水丝杆等地上地下各类洞口封堵、防水处理、收边收口费用综合考虑在单价中。  </t>
    </r>
    <r>
      <rPr>
        <sz val="9"/>
        <rFont val="宋体"/>
        <charset val="134"/>
      </rPr>
      <t xml:space="preserve">                                
</t>
    </r>
    <r>
      <rPr>
        <sz val="9"/>
        <color rgb="FFFF0000"/>
        <rFont val="宋体"/>
        <charset val="134"/>
      </rPr>
      <t>4、材料提供：水泥砂浆由甲方采购；其他材料由乙方自采，费用包含在单价中。</t>
    </r>
    <r>
      <rPr>
        <sz val="9"/>
        <rFont val="宋体"/>
        <charset val="134"/>
      </rPr>
      <t xml:space="preserve">
5、除所有山墙及外墙面一般抹灰，天棚抹灰、墙面随砌随抹外，其余抹灰均按墙面一般抹灰计算。</t>
    </r>
  </si>
  <si>
    <t>外墙面一般抹灰</t>
  </si>
  <si>
    <r>
      <rPr>
        <sz val="9"/>
        <rFont val="宋体"/>
        <charset val="134"/>
      </rPr>
      <t>1.工作内容：包含基层清理、界面处理、结合层、砂浆制作运输、架体搭设、</t>
    </r>
    <r>
      <rPr>
        <sz val="9"/>
        <color rgb="FFFF0000"/>
        <rFont val="宋体"/>
        <charset val="134"/>
      </rPr>
      <t>挂钢丝网（玻纤网）</t>
    </r>
    <r>
      <rPr>
        <sz val="9"/>
        <rFont val="宋体"/>
        <charset val="134"/>
      </rPr>
      <t>、底层抹灰、抹面层、扫毛或刮出纹道；</t>
    </r>
    <r>
      <rPr>
        <sz val="9"/>
        <color rgb="FFFF0000"/>
        <rFont val="宋体"/>
        <charset val="134"/>
      </rPr>
      <t xml:space="preserve"> 对拉螺栓、止水丝杆等各类洞口封堵、收边收口。</t>
    </r>
    <r>
      <rPr>
        <sz val="9"/>
        <rFont val="宋体"/>
        <charset val="134"/>
      </rPr>
      <t xml:space="preserve">
2、厚度、材质按设计综合考虑；  
</t>
    </r>
    <r>
      <rPr>
        <sz val="9"/>
        <color rgb="FFFF0000"/>
        <rFont val="宋体"/>
        <charset val="134"/>
      </rPr>
      <t>3、对拉螺栓、止水丝杆等地上地下各类洞口封堵、防水处理、收边收口费用综合考虑在单价中。</t>
    </r>
    <r>
      <rPr>
        <sz val="9"/>
        <rFont val="宋体"/>
        <charset val="134"/>
      </rPr>
      <t xml:space="preserve">                                            
4、材料提供：水泥砂浆由甲方采购；其他材料由乙方自采，费用包含在单价中。</t>
    </r>
  </si>
  <si>
    <t>外墙挤塑板保护层</t>
  </si>
  <si>
    <r>
      <rPr>
        <sz val="9"/>
        <color theme="1"/>
        <rFont val="宋体"/>
        <charset val="134"/>
      </rPr>
      <t xml:space="preserve">1.地下室外墙面，含基层清理、成品挤塑板铺设等全部定额工序。
</t>
    </r>
    <r>
      <rPr>
        <sz val="9"/>
        <color rgb="FFFF0000"/>
        <rFont val="宋体"/>
        <charset val="134"/>
      </rPr>
      <t>2.发包人提供挤塑板，除此以外所有材料、机具及劳保用品均由承包人自备。</t>
    </r>
  </si>
  <si>
    <t>屋面挤塑聚苯板保温层</t>
  </si>
  <si>
    <r>
      <rPr>
        <sz val="9"/>
        <color theme="1"/>
        <rFont val="宋体"/>
        <charset val="134"/>
      </rPr>
      <t xml:space="preserve">1.屋面保温层铺贴，含基层清理、成品挤塑板铺设等全部定额工序。
</t>
    </r>
    <r>
      <rPr>
        <sz val="9"/>
        <color rgb="FFFF0000"/>
        <rFont val="宋体"/>
        <charset val="134"/>
      </rPr>
      <t>2.发包人提供挤塑板，除此以外所有材料、机具及劳保用品均由承包人自备。</t>
    </r>
  </si>
  <si>
    <t>房心回填</t>
  </si>
  <si>
    <r>
      <rPr>
        <sz val="9"/>
        <color theme="1"/>
        <rFont val="宋体"/>
        <charset val="134"/>
      </rPr>
      <t>1.本工程设计图纸范围内的所有房心施工。
2.承包人负责材料二次转运、回填、夯实等全部工作内容。
3.</t>
    </r>
    <r>
      <rPr>
        <sz val="9"/>
        <color rgb="FFFF0000"/>
        <rFont val="宋体"/>
        <charset val="134"/>
      </rPr>
      <t>发包人提供实体施工的炉渣、回填土</t>
    </r>
    <r>
      <rPr>
        <sz val="9"/>
        <color theme="1"/>
        <rFont val="宋体"/>
        <charset val="134"/>
      </rPr>
      <t>，除此以外所有的手头工具、水平运输工具、劳保用品均由承包人自备。</t>
    </r>
  </si>
  <si>
    <t>屋面种植土回填</t>
  </si>
  <si>
    <r>
      <rPr>
        <sz val="9"/>
        <color theme="1"/>
        <rFont val="宋体"/>
        <charset val="134"/>
      </rPr>
      <t>1.本工程设计图纸范围内的屋面种植土铺设。
2.承包人负责材料二次转运、回填、夯实等全部工作内容。
3.</t>
    </r>
    <r>
      <rPr>
        <sz val="9"/>
        <color rgb="FFFF0000"/>
        <rFont val="宋体"/>
        <charset val="134"/>
      </rPr>
      <t>发包人提供实体施工的种植土</t>
    </r>
    <r>
      <rPr>
        <sz val="9"/>
        <color theme="1"/>
        <rFont val="宋体"/>
        <charset val="134"/>
      </rPr>
      <t>，除此以外所有的手头工具、水平运输工具、劳保用品均由承包人自备。</t>
    </r>
  </si>
  <si>
    <t>排水沟、散水沟</t>
  </si>
  <si>
    <r>
      <rPr>
        <sz val="10"/>
        <rFont val="宋体"/>
        <charset val="134"/>
        <scheme val="minor"/>
      </rPr>
      <t xml:space="preserve">1.做法：详见施工图，满足设计及规范要求；
2.主要内容:土方挖、运、填；砼运输、浇筑、振捣、养护；砌砖、刮缝、抹灰 ；沟盖板安装；材料运输等全部定额工序。
</t>
    </r>
    <r>
      <rPr>
        <sz val="10"/>
        <color rgb="FFFF0000"/>
        <rFont val="宋体"/>
        <charset val="134"/>
        <scheme val="minor"/>
      </rPr>
      <t>3.砌块、砂浆、混凝土、水泥、沟盖板为甲供，其余材料为乙方自行采购，考虑在报价中。</t>
    </r>
  </si>
  <si>
    <t>1.按图示以中心线长度计算</t>
  </si>
  <si>
    <t>散水、坡道</t>
  </si>
  <si>
    <r>
      <rPr>
        <sz val="10"/>
        <rFont val="宋体"/>
        <charset val="134"/>
        <scheme val="minor"/>
      </rPr>
      <t xml:space="preserve">1.做法：详见施工图，满足设计及规范要求；
2.主要内容:土方挖、运、填；砼运输、浇筑、振捣、养护；砌砖、刮缝、抹灰 ；材料运输等全部定额工序。
</t>
    </r>
    <r>
      <rPr>
        <sz val="10"/>
        <color rgb="FFFF0000"/>
        <rFont val="宋体"/>
        <charset val="134"/>
        <scheme val="minor"/>
      </rPr>
      <t>3.砌块、砂浆、混凝土、水泥为甲供，其余材料为乙方自行采购，考虑在报价中。</t>
    </r>
  </si>
  <si>
    <t xml:space="preserve">钢筋班组劳务分包清单      </t>
  </si>
  <si>
    <r>
      <rPr>
        <sz val="14"/>
        <rFont val="宋体"/>
        <charset val="134"/>
      </rPr>
      <t>钢筋班组清单编制说明</t>
    </r>
    <r>
      <rPr>
        <sz val="10"/>
        <rFont val="宋体"/>
        <charset val="134"/>
      </rPr>
      <t xml:space="preserve">
</t>
    </r>
    <r>
      <rPr>
        <sz val="12"/>
        <rFont val="黑体"/>
        <charset val="134"/>
      </rPr>
      <t>一、工程量清单编制依据</t>
    </r>
    <r>
      <rPr>
        <sz val="10"/>
        <rFont val="宋体"/>
        <charset val="134"/>
      </rPr>
      <t xml:space="preserve">
1.本清单工程量适用计算规则:按清单内工程量计算规则为准。
</t>
    </r>
    <r>
      <rPr>
        <sz val="12"/>
        <rFont val="黑体"/>
        <charset val="134"/>
      </rPr>
      <t>二、工程质量、施工等的特殊要求</t>
    </r>
    <r>
      <rPr>
        <sz val="10"/>
        <rFont val="宋体"/>
        <charset val="134"/>
      </rPr>
      <t xml:space="preserve">
1.工程质量要求：达到国家现行施工验收规范合格标准；
2.施工要求：应符合施工规范、验收标准及甲方公司施工技术标准（详附件）的相关要求。工程施工应满足当地政府及当地建设行政主管部门对工程建设的有关规定，并按经批准的施工组织设计实施；
3.工程质量、材料、施工等的特殊要求：具体以最终各项目合同相应条款为准。
</t>
    </r>
    <r>
      <rPr>
        <sz val="12"/>
        <rFont val="黑体"/>
        <charset val="134"/>
      </rPr>
      <t>三、报价须知</t>
    </r>
    <r>
      <rPr>
        <sz val="10"/>
        <rFont val="宋体"/>
        <charset val="134"/>
      </rPr>
      <t xml:space="preserve">
1.乙方负责所有甲供材到场后的人工上下车、标识、清点（含数量确认）、分类堆码、二次及多次倒运等，费用已在报价中综合考虑；
2.</t>
    </r>
    <r>
      <rPr>
        <sz val="10"/>
        <color theme="1"/>
        <rFont val="宋体"/>
        <charset val="134"/>
      </rPr>
      <t xml:space="preserve">清单综合单价中已综合考虑施工难度、风险、停电、停水、层高、施工场地不足、成品保护等因素，后期不因各种原因造成的队伍窝工待工、材料及堆场二次甚至多次转运、政策性调整等各种因素进行价格调整；
3.工期要求：具体工期计算以甲方项目部书面通知为准，所有工期节点按照甲方项目部签字下发的书面为准，并服从甲方各节点工期安排，满足周计划、月计划及总进度计划；
4.若因不可抗力因素（含环保检查影响），导致甲供材料供应不及时或现场停工等情况，乙方不得因任何原因向甲方索赔，该部分费用乙方报价综合考虑；
5.本工程产生的所有建筑垃圾由乙方负责堆放至甲方指定地点，此费用已考虑在综合单价中；
6.砌体及二次结构钢筋所采用施工方式（植筋/预留预埋）由乙方自行综合考虑，费用包含在综合单价内；
7.赶工费用已综合考虑在各项单价中，不再单独计取，具体按各项目施工进度安排，详工期标准文件；
若因不可抗力因素（含环保检查影响），导致甲供材料供应不及时或现场停工等情况，乙方不得因任何原因向甲方索赔，该部分费用乙方报价综合考虑；
8.垂直运输说明：塔吊、施工电梯垂直运输机械甲供，存在垂直运输盲区的乙方必须安排人工搬运，乙方已知悉，不得因垂直运输机械布置向甲方索赔任何费用；
9.本项目范围内的所有工作，不涉及任何零星用工；涉及合同范围外的用工，后期以各项目具体情况为准且必须由乙方负责人向甲方项目经理申请同意后方可实施；
10.清单项中描述不完全的后期应以各项目具体情况为准；
11.本清单漏项的项目，后期签订补充协议予以确认。
</t>
    </r>
  </si>
  <si>
    <t>钢筋制作安装（地上）</t>
  </si>
  <si>
    <r>
      <rPr>
        <sz val="9"/>
        <rFont val="宋体"/>
        <charset val="134"/>
      </rPr>
      <t>1.工作内容：包含钢筋制作、加工、焊接和套筒连接、安装（钢筋连接方式、钢筋的类型及级别已综合考虑）；                    
2.材料提供：</t>
    </r>
    <r>
      <rPr>
        <sz val="9"/>
        <color rgb="FFFF0000"/>
        <rFont val="宋体"/>
        <charset val="134"/>
      </rPr>
      <t>主材钢筋由甲方采购；</t>
    </r>
    <r>
      <rPr>
        <sz val="9"/>
        <rFont val="宋体"/>
        <charset val="134"/>
      </rPr>
      <t>其他辅材及消耗性材料</t>
    </r>
    <r>
      <rPr>
        <sz val="9"/>
        <color rgb="FFFF0000"/>
        <rFont val="宋体"/>
        <charset val="134"/>
      </rPr>
      <t>包括套筒由乙方自采</t>
    </r>
    <r>
      <rPr>
        <sz val="9"/>
        <rFont val="宋体"/>
        <charset val="134"/>
      </rPr>
      <t>，费用包含在单价中；
3.钢筋的垂直运输费用已包含在单价中。</t>
    </r>
  </si>
  <si>
    <t>t</t>
  </si>
  <si>
    <t>以设计图及理论重量按吨计算</t>
  </si>
  <si>
    <t>钢筋制作安装（地下）</t>
  </si>
  <si>
    <r>
      <rPr>
        <sz val="9"/>
        <rFont val="宋体"/>
        <charset val="134"/>
      </rPr>
      <t>1.工作内容：包含钢筋制作、加工、焊接和套筒连接、安装（钢筋连接方式、钢筋的类型及级别已综合考虑）；                    
2.材料提供：</t>
    </r>
    <r>
      <rPr>
        <sz val="9"/>
        <color rgb="FFFF0000"/>
        <rFont val="宋体"/>
        <charset val="134"/>
      </rPr>
      <t>主材钢筋由甲方采购</t>
    </r>
    <r>
      <rPr>
        <sz val="9"/>
        <rFont val="宋体"/>
        <charset val="134"/>
      </rPr>
      <t>；其他辅材及消耗性材料</t>
    </r>
    <r>
      <rPr>
        <sz val="9"/>
        <color rgb="FFFF0000"/>
        <rFont val="宋体"/>
        <charset val="134"/>
      </rPr>
      <t>包括套筒由乙方自采</t>
    </r>
    <r>
      <rPr>
        <sz val="9"/>
        <rFont val="宋体"/>
        <charset val="134"/>
      </rPr>
      <t>，费用包含在单价中；
3.钢筋的垂直运输费用已包含在单价中。</t>
    </r>
  </si>
  <si>
    <t>钢板止水带制作安装</t>
  </si>
  <si>
    <r>
      <rPr>
        <sz val="10"/>
        <rFont val="宋体"/>
        <charset val="134"/>
        <scheme val="minor"/>
      </rPr>
      <t>1.位置：地下室底板、顶板、墙身后浇带止水钢板
2.止水带材料种类：钢板止水带，规格综合
3.其余满足设计、规范及其他项目技术验收要求
4.</t>
    </r>
    <r>
      <rPr>
        <sz val="10"/>
        <color rgb="FFFF0000"/>
        <rFont val="宋体"/>
        <charset val="134"/>
        <scheme val="minor"/>
      </rPr>
      <t>止水钢板为甲供材料，其余材料为乙方自行采购，考虑在报价中。</t>
    </r>
  </si>
  <si>
    <t>1.按设计图示尺寸以长度计算</t>
  </si>
  <si>
    <t>预埋铁件</t>
  </si>
  <si>
    <r>
      <rPr>
        <sz val="10"/>
        <rFont val="宋体"/>
        <charset val="134"/>
        <scheme val="minor"/>
      </rPr>
      <t xml:space="preserve">1.部位、做法详见施工图，满足设计及规范要求；
2.主要内容：预埋铁件制作、安装、焊接、刷漆等；
3.其他满足设计及验收规范要求。
</t>
    </r>
    <r>
      <rPr>
        <sz val="10"/>
        <color rgb="FFFF0000"/>
        <rFont val="宋体"/>
        <charset val="134"/>
        <scheme val="minor"/>
      </rPr>
      <t>4.钢材为甲供，其余辅材为乙方自行采购，考虑在报价中。</t>
    </r>
  </si>
  <si>
    <t>1.按设计图示尺寸以质量计算</t>
  </si>
  <si>
    <t xml:space="preserve">模板班组劳务分包清单      </t>
  </si>
  <si>
    <r>
      <rPr>
        <sz val="14"/>
        <rFont val="宋体"/>
        <charset val="134"/>
      </rPr>
      <t>模板班组清单编制说明</t>
    </r>
    <r>
      <rPr>
        <sz val="9"/>
        <rFont val="宋体"/>
        <charset val="134"/>
      </rPr>
      <t xml:space="preserve">
</t>
    </r>
    <r>
      <rPr>
        <sz val="12"/>
        <rFont val="黑体"/>
        <charset val="134"/>
      </rPr>
      <t>一、工程量清单编制依据</t>
    </r>
    <r>
      <rPr>
        <sz val="9"/>
        <rFont val="宋体"/>
        <charset val="134"/>
      </rPr>
      <t xml:space="preserve">
1.本清单工程量适用计算规则:按清单内工程量计算规则为准。
</t>
    </r>
    <r>
      <rPr>
        <sz val="12"/>
        <rFont val="黑体"/>
        <charset val="134"/>
      </rPr>
      <t>二、工程质量、施工等的特殊要求</t>
    </r>
    <r>
      <rPr>
        <sz val="9"/>
        <rFont val="宋体"/>
        <charset val="134"/>
      </rPr>
      <t xml:space="preserve">
1.工程质量要求：达到国家现行施工验收规范合格标准；
2.施工要求：应符合施工规范、验收标准及甲方公司施工技术标准（详附件）的相关要求。工程施工应满足当地政府及当地建设行政主管部门对工程建设的有关规定，并按经批准的施工组织设计实施；
3.工程质量、材料、施工等的特殊要求：具体以最终各项目合同相应条款为准。
</t>
    </r>
    <r>
      <rPr>
        <sz val="12"/>
        <rFont val="黑体"/>
        <charset val="134"/>
      </rPr>
      <t>三、报价须知</t>
    </r>
    <r>
      <rPr>
        <sz val="9"/>
        <rFont val="宋体"/>
        <charset val="134"/>
      </rPr>
      <t xml:space="preserve">
1.乙方负责所有模版材料到场后的人工上下车、标识、清点（含数量确认）、分类堆码、二次及多次倒运等，费用已在报价中综合考虑；
2.清单综合单价中已综合考虑施工难度、风险、停电、停水、层高、施工场地不足、成品保护等因素，后期不因各种原因造成的队伍窝工待工、材料及堆场二次甚至多次转运、政策性调整等各种因素进行价格调整；
3.工期要求：具体工期计算以甲方项目部书面通知为准，所有工期节点按照甲方项目部签字下发的书面为准，并服从甲方各节点工期安排，满足周计划、月计划及总进度计划；
4.若因不可抗力因素（含环保检查影响），导致现场停工等情况，乙方不得因任何原因向甲方索赔，该部分费用乙方报价综合考虑；
5.本工程产生的所有建筑垃圾由乙方负责堆放至甲方指定地点，此费用已考虑在综合单价中；
</t>
    </r>
    <r>
      <rPr>
        <sz val="9"/>
        <color theme="1"/>
        <rFont val="宋体"/>
        <charset val="134"/>
      </rPr>
      <t>6.所有天棚（梁和板）原顶交付，乙方自行考虑达到原顶交付增加的措施费用，天棚达到不抹灰标准所产生的清洁、打磨、找补等费用已包含在合同价款中；
7.所有后浇带底模板仅计算一次，侧面模板不单独计量；</t>
    </r>
    <r>
      <rPr>
        <sz val="9"/>
        <rFont val="宋体"/>
        <charset val="134"/>
      </rPr>
      <t xml:space="preserve">
8.赶工费用已综合考虑在各项单价中，不再单独计取，具体按各项目施工进度安排，详工期标准文件；
9.若因不可抗力因素（含环保检查影响），导致现场停工等情况，乙方不得因任何原因向甲方索赔，该部分费用乙方报价综合考虑；
10.垂直运输说明：塔吊、施工电梯垂直运输机械甲供，存在垂直运输盲区的乙方必须安排人工搬运，乙方已知悉，不得因垂直运输机械布置向甲方索赔任何费用；
11.本项目范围内的所有工作，不涉及任何零星用工；涉及合同范围外的用工，后期以各项目具体情况为准且必须由乙方负责人向甲方项目经理申请同意后方可实施；
12.清单项中描述不完全的后期应以各项目具体情况为准；
13.本清单漏项的项目，后期签订补充协议予以确认。</t>
    </r>
  </si>
  <si>
    <t>模板</t>
  </si>
  <si>
    <r>
      <rPr>
        <sz val="9"/>
        <rFont val="宋体"/>
        <charset val="134"/>
      </rPr>
      <t>1.部位：包括不限于地上、地下垫层、主体结构、二次结构所有模板；
2.包含模板及支撑的加工制作、安装、拆除、清理、整理堆放、涂刷隔离剂等</t>
    </r>
    <r>
      <rPr>
        <sz val="9"/>
        <color theme="1"/>
        <rFont val="宋体"/>
        <charset val="134"/>
      </rPr>
      <t>（包工包料）；</t>
    </r>
    <r>
      <rPr>
        <sz val="9"/>
        <rFont val="宋体"/>
        <charset val="134"/>
      </rPr>
      <t xml:space="preserve">
3.材料提供：模板、支撑所用材料（包括辅材及消耗性材料）均由乙方自采，费用包含在单价中。</t>
    </r>
    <r>
      <rPr>
        <sz val="9"/>
        <color rgb="FFFF0000"/>
        <rFont val="宋体"/>
        <charset val="134"/>
      </rPr>
      <t>对拉螺栓、止水螺杆等均由乙方自采，综合考虑在单价中。</t>
    </r>
    <r>
      <rPr>
        <sz val="9"/>
        <rFont val="宋体"/>
        <charset val="134"/>
      </rPr>
      <t xml:space="preserve">
4.模板垂直运输费用、模板超高施工增加费包含在单价中。</t>
    </r>
  </si>
  <si>
    <t>按混凝土与模板接触面积计算</t>
  </si>
  <si>
    <t>对拉螺栓、止水丝杆等所有洞眼堵眼费综合考虑在抹灰费用中，不另计。</t>
  </si>
  <si>
    <t xml:space="preserve">脚手架班组劳务分包清单      </t>
  </si>
  <si>
    <r>
      <rPr>
        <sz val="14"/>
        <rFont val="宋体"/>
        <charset val="134"/>
      </rPr>
      <t>脚手架班组清单编制说明</t>
    </r>
    <r>
      <rPr>
        <sz val="9"/>
        <rFont val="宋体"/>
        <charset val="134"/>
      </rPr>
      <t xml:space="preserve">
</t>
    </r>
    <r>
      <rPr>
        <sz val="12"/>
        <rFont val="黑体"/>
        <charset val="134"/>
      </rPr>
      <t>一、工程量清单编制依据</t>
    </r>
    <r>
      <rPr>
        <sz val="9"/>
        <rFont val="宋体"/>
        <charset val="134"/>
      </rPr>
      <t xml:space="preserve">
1.本清单工程量适用计算规则:按清单内工程量计算规则为准。
</t>
    </r>
    <r>
      <rPr>
        <sz val="12"/>
        <rFont val="黑体"/>
        <charset val="134"/>
      </rPr>
      <t>二、工程质量、施工等的特殊要求</t>
    </r>
    <r>
      <rPr>
        <sz val="9"/>
        <rFont val="宋体"/>
        <charset val="134"/>
      </rPr>
      <t xml:space="preserve">
1.工程质量要求：达到国家现行施工验收规范合格标准；
2.施工要求：应符合施工规范、验收标准及甲方公司施工技术标准（详附件）的相关要求。工程施工应满足当地政府及当地建设行政主管部门对工程建设的有关规定，并按经批准的施工组织设计实施；
3.工程质量、材料、施工等的特殊要求：具体以最终各项目合同相应条款为准。
</t>
    </r>
    <r>
      <rPr>
        <sz val="12"/>
        <rFont val="黑体"/>
        <charset val="134"/>
      </rPr>
      <t>三、报价须知</t>
    </r>
    <r>
      <rPr>
        <sz val="9"/>
        <rFont val="宋体"/>
        <charset val="134"/>
      </rPr>
      <t xml:space="preserve">
1.乙方负责所有脚手架材料到场后的人工上下车、标识、清点（含数量确认）、分类堆码、二次及多次倒运等，费用已在报价中综合考虑；
2.清单综合单价中已综合考虑施工难度、风险、停电、停水、层高、施工场地不足、成品保护等因素，后期不因各种原因造成的队伍窝工待工、材料及堆场二次甚至多次转运、政策性调整等各种因素进行价格调整；
3.工期要求：具体工期计算以甲方项目部书面通知为准，所有工期节点按照甲方项目部签字下发的书面为准，并服从甲方各节点工期安排，满足周计划、月计划及总进度计划；
4.若因不可抗力因素（含环保检查影响），导致现场停工等情况，乙方不得因任何原因向甲方索赔，该部分费用乙方报价综合考虑；
</t>
    </r>
    <r>
      <rPr>
        <sz val="9"/>
        <color theme="1"/>
        <rFont val="宋体"/>
        <charset val="134"/>
      </rPr>
      <t>5.本工程产生的所有建筑垃圾由乙方负责堆放至甲方指定地点，此费用已考虑在综合单价中；
6.脚手架所需安全网、扣件、木方、垫板及搭、拆脚手架、斜道、上料平台 测试电动装置、安全锁等，拆除脚手架后材料的堆放费用包含在报价中；
7.脚手架安装所采用施工方式（落地架/内支撑架/斜撑架）由乙方自行综合考虑，费用包含在综合单价内，不因安装方式等调整单价；
8.赶工费用已综合考虑在各项单价中，不再单独计取，具体按各项目施工进度安排，详工期标准文件；</t>
    </r>
    <r>
      <rPr>
        <sz val="9"/>
        <rFont val="宋体"/>
        <charset val="134"/>
      </rPr>
      <t xml:space="preserve">
9.若因不可抗力因素（含环保检查影响），导致现场停工等情况，乙方不得因任何原因向甲方索赔，该部分费用乙方报价综合考虑；
10.垂直运输说明：塔吊、施工电梯垂直运输机械甲供，存在垂直运输盲区的乙方必须安排人工搬运，乙方已知悉，不得因垂直运输机械布置向甲方索赔任何费用；
11.本项目范围内的所有工作，不涉及任何零星用工；涉及合同范围外的用工，后期以各项目具体情况为准且必须由乙方负责人向甲方项目经理申请同意后方可实施；
12.清单项中描述不完全的后期应以各项目具体情况为准；
13.本清单漏项的项目，后期签订补充协议予以确认。</t>
    </r>
  </si>
  <si>
    <t>脚手架（地上）</t>
  </si>
  <si>
    <r>
      <rPr>
        <sz val="9"/>
        <color theme="1"/>
        <rFont val="宋体"/>
        <charset val="134"/>
      </rPr>
      <t xml:space="preserve">项目范围内竣工验收前结构图及建筑图的所有脚手架工程承包内容（包工包料）
1.承包人负责按发包人提供的外架施工方案搭设，包含按规范要求、工作内容包括定额规定综合外脚手架搭设全工序内容。
2.包含材料进场整理并运至场内指定地点堆放、材料分类归集、堆码，工程完工材料拆除后钢管、安全网、扣件分类堆放到项目部指定地点及时运出工地等全部工作内容。
3.承包人负责施工中的钢管脚手架维护和修缮工作，定期清理安全网、兜底网。
4.钢管、扣减、悬挑槽钢等承包人提供的材料必须符合国家现行规范、行业标准（以标准高者为准）验收标准。并按当地安监站规定要求材料送检，提供检测合格报告发包人；相关费用综合考虑在综合单价内。
</t>
    </r>
    <r>
      <rPr>
        <sz val="9"/>
        <color rgb="FFFF0000"/>
        <rFont val="宋体"/>
        <charset val="134"/>
      </rPr>
      <t>5.采用钢笆网，费用包含在单价内。</t>
    </r>
  </si>
  <si>
    <t>按照过审版施工图上标注的地上部分建筑面积以平米计算，隔震层面积不计。</t>
  </si>
  <si>
    <t>采用钢笆网</t>
  </si>
  <si>
    <t>脚手架（地下）</t>
  </si>
  <si>
    <t>项目范围内竣工验收前结构图及建筑图的所有脚手架工程承包内容（包工包料）
1.承包人负责按发包人提供的外架施工方案搭设，包含按规范要求、工作内容包括定额规定综合外脚手架搭设全工序内容。
2.包含材料进场整理并运至场内指定地点堆放、材料分类归集、堆码，工程完工材料拆除后钢管、安全网、扣件分类堆放到项目部指定地点及时运出工地等全部工作内容。
3.承包人负责施工中的钢管脚手架维护和修缮工作，定期清理安全网、兜底网。
4.钢管、扣减、悬挑槽钢等承包人提供的材料必须符合国家现行规范、行业标准（以标准高者为准）验收标准。并按当地安监站规定要求材料送检，提供检测合格报告发包人；相关费用综合考虑在综合单价内。</t>
  </si>
  <si>
    <t>按照过审版施工图上标注的地下部分建筑面积与隔震层面积之和以平米计算。</t>
  </si>
  <si>
    <t>备注：数量为暂定数量，最终按现场实际结算。以上价格均为含税价，</t>
  </si>
  <si>
    <t xml:space="preserve">水电班组劳务分包清单      </t>
  </si>
  <si>
    <r>
      <rPr>
        <sz val="14"/>
        <rFont val="宋体"/>
        <charset val="134"/>
      </rPr>
      <t>水电班组控制价清单编制说明</t>
    </r>
    <r>
      <rPr>
        <sz val="10"/>
        <rFont val="宋体"/>
        <charset val="134"/>
      </rPr>
      <t xml:space="preserve">
</t>
    </r>
    <r>
      <rPr>
        <sz val="12"/>
        <rFont val="黑体"/>
        <charset val="134"/>
      </rPr>
      <t>一、工程量清单编制依据</t>
    </r>
    <r>
      <rPr>
        <sz val="10"/>
        <rFont val="宋体"/>
        <charset val="134"/>
      </rPr>
      <t xml:space="preserve">
1.本清单工程量适用计算规则:按清单内工程量计算规则为准。
</t>
    </r>
    <r>
      <rPr>
        <sz val="12"/>
        <rFont val="黑体"/>
        <charset val="134"/>
      </rPr>
      <t>二、工程质量、施工等的特殊要求</t>
    </r>
    <r>
      <rPr>
        <sz val="10"/>
        <rFont val="宋体"/>
        <charset val="134"/>
      </rPr>
      <t xml:space="preserve">
1.工程质量要求：达到国家现行施工验收规范合格标准；
2.施工要求：应符合施工规范、验收标准及甲方公司施工技术标准（详附件）的相关要求。工程施工应满足当地政府及当地建设行政主管部门对工程建设的有关规定，并按经批准的施工组织设计实施；
3.工程质量、材料、施工等的特殊要求：具体以最终各项目合同相应条款为准。
</t>
    </r>
    <r>
      <rPr>
        <sz val="12"/>
        <rFont val="黑体"/>
        <charset val="134"/>
      </rPr>
      <t>三、报价须知</t>
    </r>
    <r>
      <rPr>
        <sz val="10"/>
        <rFont val="宋体"/>
        <charset val="134"/>
      </rPr>
      <t xml:space="preserve">
1.乙方负责所有甲供材到场后的人工上下车、标识、清点（含数量确认）、分类堆码、二次及多次倒运等，费用已在报价中综合考虑；
2.清单综合单价中已综合考虑施工难度、风险、停电、停水、层高、施工场地不足、成品保护等因素，后期不因各种原因造成的队伍窝工待工、材料及堆场二次甚至多次转运、政策性调整等各种因素进行价格调整；
3.工期要求：具体工期计算以甲方项目部书面通知为准，所有工期节点按照甲方项目部签字下发的书面为准，并服从甲方各节点工期安排，满足周计划、月计划及总进度计划；
4.若因不可抗力因素（含环保检查影响），导致甲供材料供应不及时或现场停工等情况，乙方不得因任何原因向甲方索赔，该部分费用乙方报价综合考虑；
5.本工程产生的所有建筑垃圾由乙方负责堆放至甲方指定地点，此费用已考虑在综合单价中；
6.采用施工方式由乙方自行综合考虑，费用包含在综合单价内；
7.赶工费用已综合考虑在各项单价中，不再单独计取，具体按各项目施工进度安排，详工期标准文件；
若因不可抗力因素（含环保检查影响），导致甲供材料供应不及时或现场停工等情况，乙方不得因任何原因向甲方索赔，该部分费用乙方报价综合考虑；
8.垂直运输说明：塔吊、施工电梯垂直运输机械甲供，存在垂直运输盲区的乙方必须安排人工搬运，乙方已知悉，不得因垂直运输机械布置向甲方索赔任何费用；
9.本项目范围内的所有工作，不涉及任何零星用工；涉及合同范围外的用工，后期以各项目具体情况为准且必须由乙方负责人向甲方项目经理申请同意后方可实施；
10.清单项中描述不完全的后期应以各项目具体情况为准。
11.本清单漏项的项目，后期签订补充协议予以确认。</t>
    </r>
  </si>
  <si>
    <t>主体水电安装</t>
  </si>
  <si>
    <r>
      <rPr>
        <sz val="10"/>
        <rFont val="宋体"/>
        <charset val="134"/>
        <scheme val="minor"/>
      </rPr>
      <t xml:space="preserve">1.工作内容：除消防、空调、弱电、供配电等专业分包外所有水电施工范围内的强弱电、给排水、通风接地、预警报警等安装工作；
</t>
    </r>
    <r>
      <rPr>
        <sz val="10"/>
        <color rgb="FFFF0000"/>
        <rFont val="宋体"/>
        <charset val="134"/>
        <scheme val="minor"/>
      </rPr>
      <t>2.材料提供：给排水管及配件、PVC线管及配件、SC钢管及配件、电线电缆、配电箱、线鼻子、桥架、圆钢、角钢、扁铁、五金件、洁具等由甲方提供，其他辅材及消耗性材料由乙方自采，费用包含在单价中；</t>
    </r>
    <r>
      <rPr>
        <sz val="10"/>
        <rFont val="宋体"/>
        <charset val="134"/>
        <scheme val="minor"/>
      </rPr>
      <t xml:space="preserve">
3.垂直运输费用包含在此单价中。
4.具体施工范围详附件。</t>
    </r>
  </si>
  <si>
    <t>按照过审版施工图上标注的总建筑面积以平米计算，隔震层面积不计。</t>
  </si>
  <si>
    <t>临水临电维护</t>
  </si>
  <si>
    <r>
      <rPr>
        <sz val="10"/>
        <rFont val="宋体"/>
        <charset val="134"/>
        <scheme val="minor"/>
      </rPr>
      <t xml:space="preserve">1.工作内容：生活区与施工区临时水电安装，含强弱电工程管线的敷设与附件、设备安装施工与运行维护工作，包括根据工程进度进行临时电管线、箱柜的移改。施工区临时用电从箱变出线安装至各二级柜，临时用水泵房、施工大门等，各楼栋临时照明安装，分包单位需配备至少一名专职电工负责履行不限于巡视、接线、维修、各分包单位计量表计量等工作；
</t>
    </r>
    <r>
      <rPr>
        <sz val="10"/>
        <color rgb="FFFF0000"/>
        <rFont val="宋体"/>
        <charset val="134"/>
        <scheme val="minor"/>
      </rPr>
      <t>2.材料提供：给排水管及配件、PVC线管及配件、SC钢管及配件、电线电缆、配电箱、线鼻子、桥架、圆钢、角钢、扁铁、五金件、洁具等由甲方提供，其他辅材及消耗性材料由乙方自采，费用包含在单价中；</t>
    </r>
    <r>
      <rPr>
        <sz val="10"/>
        <rFont val="宋体"/>
        <charset val="134"/>
        <scheme val="minor"/>
      </rPr>
      <t xml:space="preserve">
3.垂直运输费用包含在此单价中。
4.具体施工范围详附件。</t>
    </r>
  </si>
  <si>
    <t>学府雅筑配建幼儿园劳务分包水电施工范围</t>
  </si>
  <si>
    <t>分部分项名称</t>
  </si>
  <si>
    <t>施工范围说明</t>
  </si>
  <si>
    <t>临时用水</t>
  </si>
  <si>
    <t>甲方提供临水环网及临水接驳点，乙方负责完成从临水接驳点往下至各个工作面的管路接入及维护工作；（不含前期已完成的内容），所有给排水管及配件、PVC线管及配件、SC钢管及配件、闸阀等主要材料由甲方提供并承担相应费用，其余辅材由乙方购买并承担相应费用。施工用水费用由甲方承担。</t>
  </si>
  <si>
    <t>临时用电</t>
  </si>
  <si>
    <t>生活区、施工区、施工大门等临时水电安装（不含前期已完成的内容），含强弱电工程管线的敷设与附件、设备安装施工与运行维护工作，包括根据工程进度进行临时电管线、箱柜的移改。施工区临时用电从箱变（一级配电柜）出线安装至各三级柜和各设备开关箱，各楼栋临时照明安装，（不含前期已完成的内容）；所有临电箱及线的迁移、维修、维护；分包单位需配备至少一名专职电工负责履行不限于巡视、接线、维修；电工应满足持证上岗要求，施工用电费用由甲方承担。
一级配电柜至二级配电柜（含）所有配电箱、电源箱、电缆电线、线鼻子、线管、套管、灯具、开关、插座、桥架、圆钢、角钢、扁铁、五金件、洁具、设备等主要材料由甲方提供，其他所有临电辅材由乙方购买并承担相应费用；二级配电柜至三级配电柜的主材及辅材等所有材料均乙方自行购买并承担相应费用。</t>
  </si>
  <si>
    <t>给水系统</t>
  </si>
  <si>
    <t>本系统范围内的给水系统管道及附件安装，始于水井内的户表，止于室内入户厨房（或卫生间安装1个水龙头）。包含支管接口需临时堵头封堵（若需要），确保系统密闭性与使用安全性，包括管道试压、冲洗，通水试验等全流程工序；</t>
  </si>
  <si>
    <t>热水系统</t>
  </si>
  <si>
    <t>预留管道洞口及封堵；配合冷热水管道的预留预埋（上至出屋面预留接口（若设计有），下至厨房或卫生间预留堵头）；配合完成管道试压、冲洗、消毒、试验及调试等；配水点均需实施临时堵头封堵，保障系统启用前的稳定状态。</t>
  </si>
  <si>
    <t>排水工程</t>
  </si>
  <si>
    <t>本系统范围内的排水系统管道及附件安装，施工始于室外第一个污水井。（不含污水井施工、井盖安装），止于楼内所有排水点，不含卫生间排污支管；雨水及冷凝水需从排水点敷设至散水沟；地下室有压排水系统需接入指定雨水井（若有）。包括管道通球试验、灌水试验、防腐处理及管洞封堵等。</t>
  </si>
  <si>
    <t>弱电工程</t>
  </si>
  <si>
    <t>本系统所有管线预留预埋，管道引线敷设。</t>
  </si>
  <si>
    <t>供配电（强电）工程</t>
  </si>
  <si>
    <r>
      <rPr>
        <sz val="11"/>
        <color theme="1"/>
        <rFont val="宋体"/>
        <charset val="134"/>
        <scheme val="minor"/>
      </rPr>
      <t>地上住房部分 始于电井内的户表，止于室内入户配电箱（含配电箱），穿线管及终端接线盒的预埋，</t>
    </r>
    <r>
      <rPr>
        <sz val="11"/>
        <color rgb="FFFF0000"/>
        <rFont val="宋体"/>
        <charset val="134"/>
        <scheme val="minor"/>
      </rPr>
      <t>不含穿线</t>
    </r>
    <r>
      <rPr>
        <sz val="11"/>
        <color theme="1"/>
        <rFont val="宋体"/>
        <charset val="134"/>
        <scheme val="minor"/>
      </rPr>
      <t>；本劳务施工范围内的公共部分（含水井、电井、电梯机房）的电源箱及配管、配线、照明、开关、插座等安装；地下部分 地下室配电箱包括动力配电箱（除各专业分包安装外）、普通和应急照明电源箱、机房电源箱、消防各分区电源箱、弱电电源箱、生活水泵电源箱、电梯电源箱、排污泵控制箱、强排水泵控制箱等；本系统范围内的低压柜（配电室）至所有电源箱的桥架、电缆安装；地下室的普通照明线路管线敷设、灯具、开关等安装；</t>
    </r>
  </si>
  <si>
    <t>接地与防雷系统</t>
  </si>
  <si>
    <t>所有接地工程，除高低压配电房、弱电机房、消防水泵房、风机房、电梯机房等设备机房接地外的防雷接地均为劳务施工范围；防雷接地系统的测试与验收必须合格。</t>
  </si>
  <si>
    <t>空调工程</t>
  </si>
  <si>
    <t>管洞预留预埋、穿线管预留预埋。</t>
  </si>
  <si>
    <t>消防和通风工程</t>
  </si>
  <si>
    <t>配合消防专业施工队管道洞口、线管线盒等预留预埋（如钢筋需要加固、需要预留洞口等配合）。</t>
  </si>
  <si>
    <t>总平及室内衔接施工</t>
  </si>
  <si>
    <t>所有水电施工涉及的室内管道出室外总平的第一个检查井，检查井施工及阀门的安装和其土方开挖、回填夯实等由甲方负责。</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</si>
</sst>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44">
    <font>
      <sz val="11"/>
      <color theme="1"/>
      <name val="宋体"/>
      <charset val="134"/>
      <scheme val="minor"/>
    </font>
    <font>
      <b/>
      <sz val="16"/>
      <color theme="1"/>
      <name val="宋体"/>
      <charset val="134"/>
      <scheme val="minor"/>
    </font>
    <font>
      <b/>
      <sz val="11"/>
      <color theme="1"/>
      <name val="宋体"/>
      <charset val="134"/>
      <scheme val="minor"/>
    </font>
    <font>
      <sz val="9"/>
      <color rgb="FFFF0000"/>
      <name val="宋体"/>
      <charset val="134"/>
    </font>
    <font>
      <sz val="9"/>
      <name val="宋体"/>
      <charset val="134"/>
    </font>
    <font>
      <sz val="10"/>
      <name val="宋体"/>
      <charset val="134"/>
    </font>
    <font>
      <b/>
      <sz val="22"/>
      <name val="宋体"/>
      <charset val="134"/>
    </font>
    <font>
      <sz val="18"/>
      <name val="宋体"/>
      <charset val="134"/>
    </font>
    <font>
      <sz val="14"/>
      <name val="宋体"/>
      <charset val="134"/>
    </font>
    <font>
      <sz val="10"/>
      <name val="宋体"/>
      <charset val="134"/>
      <scheme val="minor"/>
    </font>
    <font>
      <sz val="10"/>
      <color theme="1"/>
      <name val="宋体"/>
      <charset val="134"/>
    </font>
    <font>
      <sz val="11"/>
      <name val="宋体"/>
      <charset val="134"/>
    </font>
    <font>
      <sz val="11"/>
      <color theme="1"/>
      <name val="宋体"/>
      <charset val="134"/>
    </font>
    <font>
      <sz val="9"/>
      <color theme="1"/>
      <name val="宋体"/>
      <charset val="134"/>
    </font>
    <font>
      <b/>
      <sz val="9"/>
      <name val="宋体"/>
      <charset val="134"/>
    </font>
    <font>
      <b/>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FF0000"/>
      <name val="宋体"/>
      <charset val="134"/>
      <scheme val="minor"/>
    </font>
    <font>
      <sz val="10"/>
      <name val="Kingsoft UE"/>
      <charset val="134"/>
    </font>
    <font>
      <sz val="10"/>
      <color rgb="FFFF0000"/>
      <name val="宋体"/>
      <charset val="134"/>
    </font>
    <font>
      <b/>
      <sz val="14"/>
      <color theme="1"/>
      <name val="宋体"/>
      <charset val="134"/>
    </font>
    <font>
      <sz val="12"/>
      <name val="宋体"/>
      <charset val="134"/>
    </font>
    <font>
      <sz val="12"/>
      <name val="黑体"/>
      <charset val="134"/>
    </font>
    <font>
      <sz val="11"/>
      <color rgb="FFFF0000"/>
      <name val="宋体"/>
      <charset val="134"/>
      <scheme val="minor"/>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11"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2" applyNumberFormat="0" applyFill="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3" fillId="0" borderId="0" applyNumberFormat="0" applyFill="0" applyBorder="0" applyAlignment="0" applyProtection="0">
      <alignment vertical="center"/>
    </xf>
    <xf numFmtId="0" fontId="24" fillId="3" borderId="14" applyNumberFormat="0" applyAlignment="0" applyProtection="0">
      <alignment vertical="center"/>
    </xf>
    <xf numFmtId="0" fontId="25" fillId="4" borderId="15" applyNumberFormat="0" applyAlignment="0" applyProtection="0">
      <alignment vertical="center"/>
    </xf>
    <xf numFmtId="0" fontId="26" fillId="4" borderId="14" applyNumberFormat="0" applyAlignment="0" applyProtection="0">
      <alignment vertical="center"/>
    </xf>
    <xf numFmtId="0" fontId="27" fillId="5" borderId="16" applyNumberFormat="0" applyAlignment="0" applyProtection="0">
      <alignment vertical="center"/>
    </xf>
    <xf numFmtId="0" fontId="28" fillId="0" borderId="17" applyNumberFormat="0" applyFill="0" applyAlignment="0" applyProtection="0">
      <alignment vertical="center"/>
    </xf>
    <xf numFmtId="0" fontId="29" fillId="0" borderId="18"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88">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Font="1" applyBorder="1" applyAlignment="1">
      <alignment vertical="center" wrapText="1"/>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176" fontId="4" fillId="0" borderId="0" xfId="0" applyNumberFormat="1" applyFont="1" applyFill="1" applyBorder="1" applyAlignment="1">
      <alignment horizontal="center" vertical="center"/>
    </xf>
    <xf numFmtId="0" fontId="6" fillId="0" borderId="0" xfId="0" applyFont="1" applyFill="1" applyAlignment="1">
      <alignment horizontal="center" vertical="center"/>
    </xf>
    <xf numFmtId="176" fontId="6" fillId="0" borderId="0" xfId="0" applyNumberFormat="1" applyFont="1" applyFill="1" applyAlignment="1">
      <alignment horizontal="center" vertical="center"/>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xf>
    <xf numFmtId="177" fontId="8" fillId="0" borderId="1" xfId="0" applyNumberFormat="1" applyFont="1" applyFill="1" applyBorder="1" applyAlignment="1">
      <alignment vertical="center" wrapText="1"/>
    </xf>
    <xf numFmtId="177" fontId="7" fillId="0" borderId="1" xfId="0" applyNumberFormat="1" applyFont="1" applyFill="1" applyBorder="1" applyAlignment="1">
      <alignment vertical="center"/>
    </xf>
    <xf numFmtId="176" fontId="7" fillId="0" borderId="1" xfId="0" applyNumberFormat="1" applyFont="1" applyFill="1" applyBorder="1" applyAlignment="1">
      <alignment vertical="center"/>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6" fontId="4" fillId="0" borderId="3" xfId="0" applyNumberFormat="1" applyFont="1" applyFill="1" applyBorder="1" applyAlignment="1">
      <alignment horizontal="center" vertical="center"/>
    </xf>
    <xf numFmtId="176" fontId="4" fillId="0" borderId="4"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176" fontId="4" fillId="0" borderId="5"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xf>
    <xf numFmtId="0" fontId="4" fillId="0" borderId="5" xfId="0" applyFont="1" applyFill="1" applyBorder="1" applyAlignment="1">
      <alignment horizontal="center" vertical="center"/>
    </xf>
    <xf numFmtId="0" fontId="4" fillId="0" borderId="1" xfId="0"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176" fontId="11" fillId="0" borderId="1" xfId="0" applyNumberFormat="1" applyFont="1" applyFill="1" applyBorder="1" applyAlignment="1">
      <alignment horizontal="center" vertical="center" wrapText="1"/>
    </xf>
    <xf numFmtId="176" fontId="12" fillId="0" borderId="1"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0" fillId="0" borderId="1" xfId="0" applyFont="1" applyBorder="1" applyAlignment="1">
      <alignment horizontal="center" vertical="center"/>
    </xf>
    <xf numFmtId="176" fontId="11"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5" fillId="0" borderId="7" xfId="0" applyFont="1" applyFill="1" applyBorder="1" applyAlignment="1">
      <alignment horizontal="left" vertical="center" wrapText="1"/>
    </xf>
    <xf numFmtId="176" fontId="4" fillId="0" borderId="7" xfId="0" applyNumberFormat="1"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4" xfId="0" applyFont="1" applyFill="1" applyBorder="1" applyAlignment="1">
      <alignment horizontal="left" vertical="center" wrapText="1"/>
    </xf>
    <xf numFmtId="0" fontId="8" fillId="0" borderId="3" xfId="0" applyFont="1" applyFill="1" applyBorder="1" applyAlignment="1">
      <alignment horizontal="left" vertical="center" wrapText="1"/>
    </xf>
    <xf numFmtId="176" fontId="4" fillId="0" borderId="8" xfId="0" applyNumberFormat="1" applyFont="1" applyFill="1" applyBorder="1" applyAlignment="1">
      <alignment horizontal="left" vertical="center" wrapText="1"/>
    </xf>
    <xf numFmtId="0" fontId="1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176" fontId="4" fillId="0" borderId="6" xfId="0" applyNumberFormat="1" applyFont="1" applyFill="1" applyBorder="1" applyAlignment="1">
      <alignment horizontal="left" vertical="center" wrapText="1"/>
    </xf>
    <xf numFmtId="176" fontId="5" fillId="0" borderId="7" xfId="0" applyNumberFormat="1" applyFont="1" applyFill="1" applyBorder="1" applyAlignment="1">
      <alignment horizontal="left" vertical="center" wrapText="1"/>
    </xf>
    <xf numFmtId="176" fontId="4" fillId="0" borderId="7" xfId="0" applyNumberFormat="1" applyFont="1" applyFill="1" applyBorder="1" applyAlignment="1">
      <alignment horizontal="left" vertical="center" wrapText="1"/>
    </xf>
    <xf numFmtId="176" fontId="4" fillId="0" borderId="4" xfId="0" applyNumberFormat="1" applyFont="1" applyFill="1" applyBorder="1" applyAlignment="1">
      <alignment horizontal="left" vertical="center" wrapText="1"/>
    </xf>
    <xf numFmtId="0" fontId="4" fillId="0" borderId="0" xfId="0" applyFont="1" applyFill="1" applyBorder="1" applyAlignment="1">
      <alignment horizontal="left" vertical="center"/>
    </xf>
    <xf numFmtId="0" fontId="6" fillId="0" borderId="0" xfId="0" applyFont="1" applyFill="1" applyAlignment="1">
      <alignment horizontal="left" vertical="center"/>
    </xf>
    <xf numFmtId="0" fontId="7" fillId="0" borderId="1" xfId="0" applyFont="1" applyFill="1" applyBorder="1" applyAlignment="1">
      <alignment horizontal="left" vertical="center"/>
    </xf>
    <xf numFmtId="0" fontId="8" fillId="0" borderId="1" xfId="0" applyFont="1" applyFill="1" applyBorder="1" applyAlignment="1">
      <alignment vertical="center" wrapText="1"/>
    </xf>
    <xf numFmtId="0" fontId="7" fillId="0" borderId="1" xfId="0" applyFont="1" applyFill="1" applyBorder="1" applyAlignment="1">
      <alignment vertical="center"/>
    </xf>
    <xf numFmtId="0" fontId="9" fillId="0" borderId="2" xfId="0" applyNumberFormat="1" applyFont="1" applyFill="1" applyBorder="1" applyAlignment="1">
      <alignment horizontal="left" vertical="center" wrapText="1"/>
    </xf>
    <xf numFmtId="0" fontId="9" fillId="0" borderId="10" xfId="0" applyNumberFormat="1" applyFont="1" applyFill="1" applyBorder="1" applyAlignment="1">
      <alignment horizontal="left" vertical="center" wrapText="1"/>
    </xf>
    <xf numFmtId="0" fontId="9" fillId="0" borderId="10" xfId="0" applyNumberFormat="1" applyFont="1" applyFill="1" applyBorder="1" applyAlignment="1">
      <alignment horizontal="left" vertical="center" wrapText="1"/>
    </xf>
    <xf numFmtId="0" fontId="9" fillId="0" borderId="1" xfId="0" applyNumberFormat="1" applyFont="1" applyFill="1" applyBorder="1" applyAlignment="1">
      <alignment horizontal="center" vertical="center" wrapText="1"/>
    </xf>
    <xf numFmtId="176" fontId="14" fillId="0" borderId="0" xfId="0" applyNumberFormat="1" applyFont="1" applyFill="1" applyAlignment="1">
      <alignment horizontal="center" vertical="center"/>
    </xf>
    <xf numFmtId="0" fontId="8" fillId="0" borderId="1" xfId="0" applyFont="1" applyFill="1" applyBorder="1" applyAlignment="1">
      <alignment horizontal="left" vertical="top" wrapText="1"/>
    </xf>
    <xf numFmtId="176" fontId="4" fillId="0" borderId="1" xfId="0" applyNumberFormat="1" applyFont="1" applyFill="1" applyBorder="1" applyAlignment="1">
      <alignment horizontal="left" vertical="top" wrapText="1"/>
    </xf>
    <xf numFmtId="176" fontId="8" fillId="0" borderId="1" xfId="0" applyNumberFormat="1" applyFont="1" applyFill="1" applyBorder="1" applyAlignment="1">
      <alignment horizontal="left" vertical="top" wrapText="1"/>
    </xf>
    <xf numFmtId="0" fontId="9" fillId="0" borderId="4" xfId="0" applyNumberFormat="1" applyFont="1" applyFill="1" applyBorder="1" applyAlignment="1">
      <alignment horizontal="left" vertical="center" wrapText="1"/>
    </xf>
    <xf numFmtId="0" fontId="9" fillId="0" borderId="4" xfId="0" applyNumberFormat="1" applyFont="1" applyFill="1" applyBorder="1" applyAlignment="1">
      <alignment horizontal="left" vertical="center" wrapText="1"/>
    </xf>
    <xf numFmtId="0" fontId="4" fillId="0" borderId="1" xfId="0" applyFont="1" applyFill="1" applyBorder="1" applyAlignment="1">
      <alignment horizontal="center" vertical="center"/>
    </xf>
    <xf numFmtId="0" fontId="14" fillId="0" borderId="0" xfId="0" applyFont="1" applyFill="1" applyAlignment="1">
      <alignment horizontal="center" vertical="center"/>
    </xf>
    <xf numFmtId="0" fontId="4"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176" fontId="0" fillId="0" borderId="0" xfId="0" applyNumberFormat="1" applyAlignment="1">
      <alignment horizontal="center" vertical="center"/>
    </xf>
    <xf numFmtId="176" fontId="0" fillId="0" borderId="0" xfId="0" applyNumberFormat="1">
      <alignment vertical="center"/>
    </xf>
    <xf numFmtId="0" fontId="15" fillId="0" borderId="0" xfId="0" applyFont="1" applyAlignment="1">
      <alignment horizontal="center" vertical="center" wrapText="1"/>
    </xf>
    <xf numFmtId="0" fontId="0" fillId="0" borderId="2" xfId="0" applyBorder="1" applyAlignment="1">
      <alignment horizontal="center" vertical="center"/>
    </xf>
    <xf numFmtId="176" fontId="0" fillId="0" borderId="1" xfId="0" applyNumberFormat="1" applyBorder="1" applyAlignment="1">
      <alignment horizontal="center" vertical="center" wrapText="1"/>
    </xf>
    <xf numFmtId="176" fontId="0" fillId="0" borderId="1" xfId="0" applyNumberFormat="1" applyBorder="1" applyAlignment="1">
      <alignment horizontal="center" vertical="center"/>
    </xf>
    <xf numFmtId="0" fontId="0" fillId="0" borderId="5" xfId="0" applyBorder="1" applyAlignment="1">
      <alignment horizontal="center" vertical="center"/>
    </xf>
    <xf numFmtId="10" fontId="0" fillId="0" borderId="0" xfId="0" applyNumberForma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7.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2"/>
  <sheetViews>
    <sheetView tabSelected="1" workbookViewId="0">
      <selection activeCell="C4" sqref="C4:C12"/>
    </sheetView>
  </sheetViews>
  <sheetFormatPr defaultColWidth="9" defaultRowHeight="13.5" outlineLevelCol="5"/>
  <cols>
    <col min="1" max="1" width="8.5" style="1" customWidth="1"/>
    <col min="2" max="2" width="23.75" style="1" customWidth="1"/>
    <col min="3" max="3" width="22.75" style="80" customWidth="1"/>
    <col min="4" max="4" width="22.75" style="81" customWidth="1"/>
    <col min="5" max="5" width="15" customWidth="1"/>
    <col min="6" max="6" width="12.625"/>
  </cols>
  <sheetData>
    <row r="1" ht="46.05" customHeight="1" spans="1:6">
      <c r="A1" s="82" t="s">
        <v>0</v>
      </c>
      <c r="B1" s="82"/>
      <c r="C1" s="82"/>
      <c r="D1" s="82"/>
      <c r="E1" s="82"/>
    </row>
    <row r="2" ht="33" customHeight="1" spans="1:6">
      <c r="A2" s="83" t="s">
        <v>1</v>
      </c>
      <c r="B2" s="83" t="s">
        <v>2</v>
      </c>
      <c r="C2" s="84" t="s">
        <v>3</v>
      </c>
      <c r="D2" s="85" t="s">
        <v>4</v>
      </c>
      <c r="E2" s="83" t="s">
        <v>5</v>
      </c>
    </row>
    <row r="3" ht="23" customHeight="1" spans="1:6">
      <c r="A3" s="86"/>
      <c r="B3" s="86"/>
      <c r="C3" s="85" t="s">
        <v>6</v>
      </c>
      <c r="D3" s="85" t="s">
        <v>6</v>
      </c>
      <c r="E3" s="86"/>
    </row>
    <row r="4" ht="30" customHeight="1" spans="1:6">
      <c r="A4" s="7" t="s">
        <v>7</v>
      </c>
      <c r="B4" s="7" t="s">
        <v>8</v>
      </c>
      <c r="C4" s="85"/>
      <c r="D4" s="85">
        <f>基坑支护!I10</f>
        <v>126046.68714</v>
      </c>
      <c r="E4" s="8"/>
    </row>
    <row r="5" ht="30" customHeight="1" spans="1:6">
      <c r="A5" s="7" t="s">
        <v>9</v>
      </c>
      <c r="B5" s="7" t="s">
        <v>10</v>
      </c>
      <c r="C5" s="85"/>
      <c r="D5" s="85">
        <f>泥工班组!I26</f>
        <v>703663.4</v>
      </c>
      <c r="E5" s="8"/>
    </row>
    <row r="6" ht="30" customHeight="1" spans="1:6">
      <c r="A6" s="7" t="s">
        <v>11</v>
      </c>
      <c r="B6" s="7" t="s">
        <v>12</v>
      </c>
      <c r="C6" s="85"/>
      <c r="D6" s="85">
        <f>钢筋班组!I10</f>
        <v>600774.9</v>
      </c>
      <c r="E6" s="8"/>
    </row>
    <row r="7" ht="30" customHeight="1" spans="1:6">
      <c r="A7" s="7" t="s">
        <v>13</v>
      </c>
      <c r="B7" s="7" t="s">
        <v>14</v>
      </c>
      <c r="C7" s="85"/>
      <c r="D7" s="85">
        <f>模板班组!I7</f>
        <v>1370600</v>
      </c>
      <c r="E7" s="8"/>
    </row>
    <row r="8" ht="30" customHeight="1" spans="1:6">
      <c r="A8" s="7" t="s">
        <v>15</v>
      </c>
      <c r="B8" s="7" t="s">
        <v>16</v>
      </c>
      <c r="C8" s="85"/>
      <c r="D8" s="85">
        <f>脚手架班组!I8</f>
        <v>225022.622</v>
      </c>
      <c r="E8" s="8"/>
    </row>
    <row r="9" ht="30" customHeight="1" spans="1:6">
      <c r="A9" s="7" t="s">
        <v>17</v>
      </c>
      <c r="B9" s="7" t="s">
        <v>18</v>
      </c>
      <c r="C9" s="85"/>
      <c r="D9" s="85">
        <f>水电班组!I8</f>
        <v>266382.963</v>
      </c>
      <c r="E9" s="8"/>
    </row>
    <row r="10" ht="30" customHeight="1" spans="1:6">
      <c r="A10" s="7" t="s">
        <v>19</v>
      </c>
      <c r="B10" s="7" t="s">
        <v>20</v>
      </c>
      <c r="C10" s="85"/>
      <c r="D10" s="85">
        <f>SUM(D4:D9)</f>
        <v>3292490.57214</v>
      </c>
      <c r="E10" s="8"/>
      <c r="F10" s="87"/>
    </row>
    <row r="11" ht="30" customHeight="1" spans="1:6">
      <c r="A11" s="7" t="s">
        <v>21</v>
      </c>
      <c r="B11" s="7" t="s">
        <v>22</v>
      </c>
      <c r="C11" s="85"/>
      <c r="D11" s="85">
        <v>150000</v>
      </c>
      <c r="E11" s="8"/>
    </row>
    <row r="12" ht="30" customHeight="1" spans="1:6">
      <c r="A12" s="7" t="s">
        <v>23</v>
      </c>
      <c r="B12" s="7" t="s">
        <v>24</v>
      </c>
      <c r="C12" s="85"/>
      <c r="D12" s="85">
        <f>D10+D11</f>
        <v>3442490.57214</v>
      </c>
      <c r="E12" s="8"/>
    </row>
  </sheetData>
  <mergeCells count="4">
    <mergeCell ref="A1:E1"/>
    <mergeCell ref="A2:A3"/>
    <mergeCell ref="B2:B3"/>
    <mergeCell ref="E2:E3"/>
  </mergeCells>
  <printOptions horizontalCentered="1"/>
  <pageMargins left="0.25" right="0.25" top="0.75" bottom="0.75" header="0.298611111111111" footer="0.298611111111111"/>
  <pageSetup paperSize="9" fitToHeight="0" orientation="portrait"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
  <sheetViews>
    <sheetView view="pageBreakPreview" zoomScaleNormal="100" topLeftCell="B3" workbookViewId="0">
      <selection activeCell="H5" sqref="H$1:K$1048576"/>
    </sheetView>
  </sheetViews>
  <sheetFormatPr defaultColWidth="9" defaultRowHeight="12"/>
  <cols>
    <col min="1" max="1" width="4" style="11" customWidth="1"/>
    <col min="2" max="2" width="10.875" style="11" customWidth="1"/>
    <col min="3" max="3" width="51.1083333333333" style="11" customWidth="1"/>
    <col min="4" max="4" width="5.33333333333333" style="12" customWidth="1"/>
    <col min="5" max="5" width="8.375" style="11" customWidth="1"/>
    <col min="6" max="7" width="12.6666666666667" style="13" hidden="1" customWidth="1"/>
    <col min="8" max="9" width="12.125" style="13" customWidth="1"/>
    <col min="10" max="11" width="12.125" style="61" customWidth="1"/>
    <col min="12" max="12" width="22.125" style="61" customWidth="1"/>
    <col min="13" max="13" width="15.75" style="11" customWidth="1"/>
    <col min="14" max="16384" width="9" style="11"/>
  </cols>
  <sheetData>
    <row r="1" ht="42" customHeight="1" spans="1:13">
      <c r="A1" s="14" t="s">
        <v>25</v>
      </c>
      <c r="B1" s="14"/>
      <c r="C1" s="14"/>
      <c r="D1" s="14"/>
      <c r="E1" s="77"/>
      <c r="F1" s="15"/>
      <c r="G1" s="15"/>
      <c r="H1" s="15"/>
      <c r="I1" s="15"/>
      <c r="J1" s="62"/>
      <c r="K1" s="62"/>
      <c r="L1" s="62"/>
      <c r="M1" s="14"/>
    </row>
    <row r="2" ht="34.95" customHeight="1" spans="1:13">
      <c r="A2" s="16" t="s">
        <v>26</v>
      </c>
      <c r="B2" s="16"/>
      <c r="C2" s="16"/>
      <c r="D2" s="16"/>
      <c r="E2" s="76"/>
      <c r="F2" s="18"/>
      <c r="G2" s="18"/>
      <c r="H2" s="18"/>
      <c r="I2" s="18"/>
      <c r="J2" s="63"/>
      <c r="K2" s="63"/>
      <c r="L2" s="63"/>
      <c r="M2" s="16"/>
    </row>
    <row r="3" ht="284" customHeight="1" spans="1:13">
      <c r="A3" s="71" t="s">
        <v>27</v>
      </c>
      <c r="B3" s="71"/>
      <c r="C3" s="71"/>
      <c r="D3" s="71"/>
      <c r="E3" s="78"/>
      <c r="F3" s="73"/>
      <c r="G3" s="73"/>
      <c r="H3" s="73"/>
      <c r="I3" s="73"/>
      <c r="J3" s="71"/>
      <c r="K3" s="71"/>
      <c r="L3" s="71"/>
      <c r="M3" s="71"/>
    </row>
    <row r="4" ht="27" customHeight="1" spans="1:13">
      <c r="A4" s="22" t="s">
        <v>1</v>
      </c>
      <c r="B4" s="22" t="s">
        <v>28</v>
      </c>
      <c r="C4" s="22" t="s">
        <v>29</v>
      </c>
      <c r="D4" s="23" t="s">
        <v>30</v>
      </c>
      <c r="E4" s="22" t="s">
        <v>31</v>
      </c>
      <c r="F4" s="25" t="s">
        <v>32</v>
      </c>
      <c r="G4" s="26"/>
      <c r="H4" s="25" t="s">
        <v>4</v>
      </c>
      <c r="I4" s="26"/>
      <c r="J4" s="55" t="s">
        <v>3</v>
      </c>
      <c r="K4" s="56"/>
      <c r="L4" s="28" t="s">
        <v>33</v>
      </c>
      <c r="M4" s="28" t="s">
        <v>5</v>
      </c>
    </row>
    <row r="5" ht="31.95" customHeight="1" spans="1:13">
      <c r="A5" s="29"/>
      <c r="B5" s="29"/>
      <c r="C5" s="29"/>
      <c r="D5" s="30"/>
      <c r="E5" s="29"/>
      <c r="F5" s="32" t="s">
        <v>34</v>
      </c>
      <c r="G5" s="32" t="s">
        <v>35</v>
      </c>
      <c r="H5" s="32" t="s">
        <v>34</v>
      </c>
      <c r="I5" s="32" t="s">
        <v>35</v>
      </c>
      <c r="J5" s="32" t="s">
        <v>34</v>
      </c>
      <c r="K5" s="32" t="s">
        <v>35</v>
      </c>
      <c r="L5" s="33"/>
      <c r="M5" s="33"/>
    </row>
    <row r="6" s="10" customFormat="1" ht="126" customHeight="1" spans="1:13">
      <c r="A6" s="34">
        <v>1</v>
      </c>
      <c r="B6" s="34" t="s">
        <v>36</v>
      </c>
      <c r="C6" s="79" t="s">
        <v>37</v>
      </c>
      <c r="D6" s="17" t="s">
        <v>38</v>
      </c>
      <c r="E6" s="37">
        <f>39.4*6.64+51.59*12.11</f>
        <v>886.3709</v>
      </c>
      <c r="F6" s="42">
        <v>86</v>
      </c>
      <c r="G6" s="42">
        <f>E6*F6</f>
        <v>76227.8974</v>
      </c>
      <c r="H6" s="42">
        <f t="shared" ref="H6:H12" si="0">F6*1.1</f>
        <v>94.6</v>
      </c>
      <c r="I6" s="42">
        <f t="shared" ref="I6:I12" si="1">H6*E6</f>
        <v>83850.68714</v>
      </c>
      <c r="J6" s="40"/>
      <c r="K6" s="40"/>
      <c r="L6" s="40" t="s">
        <v>39</v>
      </c>
      <c r="M6" s="34" t="s">
        <v>40</v>
      </c>
    </row>
    <row r="7" s="10" customFormat="1" ht="73.05" customHeight="1" spans="1:13">
      <c r="A7" s="34">
        <v>2</v>
      </c>
      <c r="B7" s="69" t="s">
        <v>41</v>
      </c>
      <c r="C7" s="74" t="s">
        <v>42</v>
      </c>
      <c r="D7" s="17" t="s">
        <v>38</v>
      </c>
      <c r="E7" s="37">
        <v>400</v>
      </c>
      <c r="F7" s="42">
        <v>50</v>
      </c>
      <c r="G7" s="42">
        <f>E7*F7</f>
        <v>20000</v>
      </c>
      <c r="H7" s="42">
        <f t="shared" si="0"/>
        <v>55</v>
      </c>
      <c r="I7" s="42">
        <f t="shared" si="1"/>
        <v>22000</v>
      </c>
      <c r="J7" s="40"/>
      <c r="K7" s="40"/>
      <c r="L7" s="40" t="s">
        <v>39</v>
      </c>
      <c r="M7" s="34" t="s">
        <v>40</v>
      </c>
    </row>
    <row r="8" s="10" customFormat="1" ht="97.95" customHeight="1" spans="1:13">
      <c r="A8" s="34">
        <v>3</v>
      </c>
      <c r="B8" s="69" t="s">
        <v>43</v>
      </c>
      <c r="C8" s="74" t="s">
        <v>44</v>
      </c>
      <c r="D8" s="17" t="s">
        <v>45</v>
      </c>
      <c r="E8" s="37">
        <v>300</v>
      </c>
      <c r="F8" s="42">
        <v>50</v>
      </c>
      <c r="G8" s="42">
        <f>E8*F8</f>
        <v>15000</v>
      </c>
      <c r="H8" s="42">
        <f t="shared" si="0"/>
        <v>55</v>
      </c>
      <c r="I8" s="42">
        <f t="shared" si="1"/>
        <v>16500</v>
      </c>
      <c r="J8" s="40"/>
      <c r="K8" s="40"/>
      <c r="L8" s="40" t="s">
        <v>46</v>
      </c>
      <c r="M8" s="34"/>
    </row>
    <row r="9" s="10" customFormat="1" ht="97.95" customHeight="1" spans="1:13">
      <c r="A9" s="34">
        <v>4</v>
      </c>
      <c r="B9" s="69" t="s">
        <v>47</v>
      </c>
      <c r="C9" s="74" t="s">
        <v>48</v>
      </c>
      <c r="D9" s="17" t="s">
        <v>49</v>
      </c>
      <c r="E9" s="37">
        <v>8</v>
      </c>
      <c r="F9" s="42">
        <v>420</v>
      </c>
      <c r="G9" s="42">
        <f>E9*F9</f>
        <v>3360</v>
      </c>
      <c r="H9" s="42">
        <f t="shared" si="0"/>
        <v>462</v>
      </c>
      <c r="I9" s="42">
        <f t="shared" si="1"/>
        <v>3696</v>
      </c>
      <c r="J9" s="40"/>
      <c r="K9" s="40"/>
      <c r="L9" s="40" t="s">
        <v>50</v>
      </c>
      <c r="M9" s="34"/>
    </row>
    <row r="10" s="10" customFormat="1" ht="30" customHeight="1" spans="1:13">
      <c r="A10" s="34">
        <v>4</v>
      </c>
      <c r="B10" s="69" t="s">
        <v>24</v>
      </c>
      <c r="C10" s="35"/>
      <c r="D10" s="17"/>
      <c r="E10" s="37"/>
      <c r="F10" s="37"/>
      <c r="G10" s="42">
        <f>SUM(G6:G9)</f>
        <v>114587.8974</v>
      </c>
      <c r="H10" s="42"/>
      <c r="I10" s="42">
        <f>SUM(I6:I9)</f>
        <v>126046.68714</v>
      </c>
      <c r="J10" s="40"/>
      <c r="K10" s="40"/>
      <c r="L10" s="40"/>
      <c r="M10" s="34"/>
    </row>
    <row r="11" s="10" customFormat="1" ht="36" customHeight="1" spans="1:13">
      <c r="A11" s="34">
        <v>5</v>
      </c>
      <c r="B11" s="34" t="s">
        <v>51</v>
      </c>
      <c r="C11" s="40"/>
      <c r="D11" s="41" t="s">
        <v>52</v>
      </c>
      <c r="E11" s="37">
        <v>1</v>
      </c>
      <c r="F11" s="37">
        <v>200</v>
      </c>
      <c r="G11" s="42"/>
      <c r="H11" s="42">
        <f t="shared" si="0"/>
        <v>220</v>
      </c>
      <c r="I11" s="42"/>
      <c r="J11" s="40"/>
      <c r="K11" s="40"/>
      <c r="L11" s="40"/>
      <c r="M11" s="43"/>
    </row>
    <row r="12" s="10" customFormat="1" ht="36" customHeight="1" spans="1:13">
      <c r="A12" s="34">
        <v>6</v>
      </c>
      <c r="B12" s="34" t="s">
        <v>53</v>
      </c>
      <c r="C12" s="40"/>
      <c r="D12" s="41" t="s">
        <v>52</v>
      </c>
      <c r="E12" s="37">
        <v>1</v>
      </c>
      <c r="F12" s="37">
        <v>300</v>
      </c>
      <c r="G12" s="42"/>
      <c r="H12" s="42">
        <f t="shared" si="0"/>
        <v>330</v>
      </c>
      <c r="I12" s="42"/>
      <c r="J12" s="40"/>
      <c r="K12" s="40"/>
      <c r="L12" s="40"/>
      <c r="M12" s="43"/>
    </row>
    <row r="13" ht="21" customHeight="1" spans="1:13">
      <c r="A13" s="57" t="s">
        <v>54</v>
      </c>
      <c r="B13" s="47"/>
      <c r="C13" s="47"/>
      <c r="D13" s="58"/>
      <c r="E13" s="47"/>
      <c r="F13" s="47"/>
      <c r="G13" s="47"/>
      <c r="H13" s="47"/>
      <c r="I13" s="47"/>
      <c r="J13" s="59"/>
      <c r="K13" s="59"/>
      <c r="L13" s="52"/>
      <c r="M13" s="60"/>
    </row>
  </sheetData>
  <mergeCells count="14">
    <mergeCell ref="A1:M1"/>
    <mergeCell ref="A2:M2"/>
    <mergeCell ref="A3:M3"/>
    <mergeCell ref="F4:G4"/>
    <mergeCell ref="H4:I4"/>
    <mergeCell ref="J4:K4"/>
    <mergeCell ref="A13:M13"/>
    <mergeCell ref="A4:A5"/>
    <mergeCell ref="B4:B5"/>
    <mergeCell ref="C4:C5"/>
    <mergeCell ref="D4:D5"/>
    <mergeCell ref="E4:E5"/>
    <mergeCell ref="L4:L5"/>
    <mergeCell ref="M4:M5"/>
  </mergeCells>
  <printOptions horizontalCentered="1"/>
  <pageMargins left="0.251388888888889" right="0.251388888888889" top="0.751388888888889" bottom="0.751388888888889" header="0.298611111111111" footer="0.298611111111111"/>
  <pageSetup paperSize="9" scale="87" fitToHeight="0" orientation="landscape"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9"/>
  <sheetViews>
    <sheetView view="pageBreakPreview" zoomScaleNormal="100" topLeftCell="C3" workbookViewId="0">
      <selection activeCell="H5" sqref="H$1:K$1048576"/>
    </sheetView>
  </sheetViews>
  <sheetFormatPr defaultColWidth="9" defaultRowHeight="12"/>
  <cols>
    <col min="1" max="1" width="4" style="11" customWidth="1"/>
    <col min="2" max="2" width="13.1083333333333" style="11" customWidth="1"/>
    <col min="3" max="3" width="51.1083333333333" style="11" customWidth="1"/>
    <col min="4" max="4" width="5.33333333333333" style="12" customWidth="1"/>
    <col min="5" max="5" width="11.4416666666667" style="13" customWidth="1"/>
    <col min="6" max="7" width="12.6666666666667" style="13" hidden="1" customWidth="1"/>
    <col min="8" max="9" width="12.125" style="13" customWidth="1"/>
    <col min="10" max="11" width="12.125" style="61" customWidth="1"/>
    <col min="12" max="12" width="23.625" style="61" customWidth="1"/>
    <col min="13" max="13" width="15.5" style="11" customWidth="1"/>
    <col min="14" max="16384" width="9" style="11"/>
  </cols>
  <sheetData>
    <row r="1" ht="42" customHeight="1" spans="1:13">
      <c r="A1" s="14" t="s">
        <v>25</v>
      </c>
      <c r="B1" s="14"/>
      <c r="C1" s="14"/>
      <c r="D1" s="14"/>
      <c r="E1" s="70"/>
      <c r="F1" s="15"/>
      <c r="G1" s="15"/>
      <c r="H1" s="15"/>
      <c r="I1" s="15"/>
      <c r="J1" s="62"/>
      <c r="K1" s="62"/>
      <c r="L1" s="62"/>
      <c r="M1" s="14"/>
    </row>
    <row r="2" ht="34.95" customHeight="1" spans="1:13">
      <c r="A2" s="16" t="s">
        <v>55</v>
      </c>
      <c r="B2" s="16"/>
      <c r="C2" s="16"/>
      <c r="D2" s="16"/>
      <c r="E2" s="32"/>
      <c r="F2" s="18"/>
      <c r="G2" s="18"/>
      <c r="H2" s="18"/>
      <c r="I2" s="18"/>
      <c r="J2" s="63"/>
      <c r="K2" s="63"/>
      <c r="L2" s="63"/>
      <c r="M2" s="16"/>
    </row>
    <row r="3" ht="286.95" customHeight="1" spans="1:13">
      <c r="A3" s="71" t="s">
        <v>56</v>
      </c>
      <c r="B3" s="71"/>
      <c r="C3" s="71"/>
      <c r="D3" s="71"/>
      <c r="E3" s="72"/>
      <c r="F3" s="73"/>
      <c r="G3" s="73"/>
      <c r="H3" s="73"/>
      <c r="I3" s="73"/>
      <c r="J3" s="71"/>
      <c r="K3" s="71"/>
      <c r="L3" s="71"/>
      <c r="M3" s="71"/>
    </row>
    <row r="4" ht="30" customHeight="1" spans="1:13">
      <c r="A4" s="22" t="s">
        <v>1</v>
      </c>
      <c r="B4" s="22" t="s">
        <v>28</v>
      </c>
      <c r="C4" s="22" t="s">
        <v>29</v>
      </c>
      <c r="D4" s="23" t="s">
        <v>30</v>
      </c>
      <c r="E4" s="24" t="s">
        <v>31</v>
      </c>
      <c r="F4" s="25" t="s">
        <v>32</v>
      </c>
      <c r="G4" s="26"/>
      <c r="H4" s="25" t="s">
        <v>4</v>
      </c>
      <c r="I4" s="26"/>
      <c r="J4" s="55" t="s">
        <v>3</v>
      </c>
      <c r="K4" s="56"/>
      <c r="L4" s="28" t="s">
        <v>33</v>
      </c>
      <c r="M4" s="28" t="s">
        <v>5</v>
      </c>
    </row>
    <row r="5" ht="31.95" customHeight="1" spans="1:13">
      <c r="A5" s="29"/>
      <c r="B5" s="29"/>
      <c r="C5" s="29"/>
      <c r="D5" s="30"/>
      <c r="E5" s="31"/>
      <c r="F5" s="32" t="s">
        <v>34</v>
      </c>
      <c r="G5" s="32" t="s">
        <v>35</v>
      </c>
      <c r="H5" s="32" t="s">
        <v>34</v>
      </c>
      <c r="I5" s="32" t="s">
        <v>35</v>
      </c>
      <c r="J5" s="32" t="s">
        <v>34</v>
      </c>
      <c r="K5" s="32" t="s">
        <v>35</v>
      </c>
      <c r="L5" s="33"/>
      <c r="M5" s="33"/>
    </row>
    <row r="6" s="10" customFormat="1" ht="48" customHeight="1" spans="1:13">
      <c r="A6" s="34">
        <v>1</v>
      </c>
      <c r="B6" s="34" t="s">
        <v>57</v>
      </c>
      <c r="C6" s="40" t="s">
        <v>58</v>
      </c>
      <c r="D6" s="17" t="s">
        <v>38</v>
      </c>
      <c r="E6" s="37">
        <v>2000</v>
      </c>
      <c r="F6" s="42">
        <v>6</v>
      </c>
      <c r="G6" s="42">
        <f>E6*F6</f>
        <v>12000</v>
      </c>
      <c r="H6" s="42">
        <f>F6*1.1</f>
        <v>6.6</v>
      </c>
      <c r="I6" s="42">
        <f>H6*E6</f>
        <v>13200</v>
      </c>
      <c r="J6" s="40"/>
      <c r="K6" s="40"/>
      <c r="L6" s="40" t="s">
        <v>59</v>
      </c>
      <c r="M6" s="34"/>
    </row>
    <row r="7" s="10" customFormat="1" ht="121.05" customHeight="1" spans="1:13">
      <c r="A7" s="34">
        <v>2</v>
      </c>
      <c r="B7" s="69" t="s">
        <v>60</v>
      </c>
      <c r="C7" s="74" t="s">
        <v>61</v>
      </c>
      <c r="D7" s="17" t="s">
        <v>62</v>
      </c>
      <c r="E7" s="37">
        <v>1500</v>
      </c>
      <c r="F7" s="42">
        <v>38</v>
      </c>
      <c r="G7" s="42">
        <f>E7*F7</f>
        <v>57000</v>
      </c>
      <c r="H7" s="42">
        <f t="shared" ref="H7:H29" si="0">F7*1.1</f>
        <v>41.8</v>
      </c>
      <c r="I7" s="42">
        <f t="shared" ref="I7:I29" si="1">H7*E7</f>
        <v>62700</v>
      </c>
      <c r="J7" s="75"/>
      <c r="K7" s="75"/>
      <c r="L7" s="74" t="s">
        <v>63</v>
      </c>
      <c r="M7" s="34" t="s">
        <v>64</v>
      </c>
    </row>
    <row r="8" s="10" customFormat="1" ht="67.05" customHeight="1" spans="1:13">
      <c r="A8" s="34">
        <v>3</v>
      </c>
      <c r="B8" s="34" t="s">
        <v>65</v>
      </c>
      <c r="C8" s="40" t="s">
        <v>66</v>
      </c>
      <c r="D8" s="17" t="s">
        <v>62</v>
      </c>
      <c r="E8" s="42">
        <v>190</v>
      </c>
      <c r="F8" s="37">
        <v>300</v>
      </c>
      <c r="G8" s="42">
        <f t="shared" ref="G8:G26" si="2">E8*F8</f>
        <v>57000</v>
      </c>
      <c r="H8" s="42">
        <f t="shared" si="0"/>
        <v>330</v>
      </c>
      <c r="I8" s="42">
        <f t="shared" si="1"/>
        <v>62700</v>
      </c>
      <c r="J8" s="40"/>
      <c r="K8" s="40"/>
      <c r="L8" s="40" t="s">
        <v>67</v>
      </c>
      <c r="M8" s="34"/>
    </row>
    <row r="9" s="10" customFormat="1" ht="67.05" customHeight="1" spans="1:13">
      <c r="A9" s="34">
        <v>4</v>
      </c>
      <c r="B9" s="34" t="s">
        <v>68</v>
      </c>
      <c r="C9" s="40" t="s">
        <v>66</v>
      </c>
      <c r="D9" s="17" t="s">
        <v>62</v>
      </c>
      <c r="E9" s="42">
        <v>190</v>
      </c>
      <c r="F9" s="37">
        <v>300</v>
      </c>
      <c r="G9" s="42">
        <f t="shared" si="2"/>
        <v>57000</v>
      </c>
      <c r="H9" s="42">
        <f t="shared" si="0"/>
        <v>330</v>
      </c>
      <c r="I9" s="42">
        <f t="shared" si="1"/>
        <v>62700</v>
      </c>
      <c r="J9" s="40"/>
      <c r="K9" s="40"/>
      <c r="L9" s="40" t="s">
        <v>67</v>
      </c>
      <c r="M9" s="34"/>
    </row>
    <row r="10" s="10" customFormat="1" ht="79.05" customHeight="1" spans="1:13">
      <c r="A10" s="34">
        <v>5</v>
      </c>
      <c r="B10" s="76" t="s">
        <v>69</v>
      </c>
      <c r="C10" s="40" t="s">
        <v>66</v>
      </c>
      <c r="D10" s="17" t="s">
        <v>62</v>
      </c>
      <c r="E10" s="42">
        <v>100</v>
      </c>
      <c r="F10" s="37">
        <v>300</v>
      </c>
      <c r="G10" s="42">
        <f t="shared" si="2"/>
        <v>30000</v>
      </c>
      <c r="H10" s="42">
        <f t="shared" si="0"/>
        <v>330</v>
      </c>
      <c r="I10" s="42">
        <f t="shared" si="1"/>
        <v>33000</v>
      </c>
      <c r="J10" s="40"/>
      <c r="K10" s="40"/>
      <c r="L10" s="40" t="s">
        <v>67</v>
      </c>
      <c r="M10" s="34"/>
    </row>
    <row r="11" s="10" customFormat="1" ht="61.05" customHeight="1" spans="1:13">
      <c r="A11" s="34">
        <v>6</v>
      </c>
      <c r="B11" s="76" t="s">
        <v>70</v>
      </c>
      <c r="C11" s="40" t="s">
        <v>71</v>
      </c>
      <c r="D11" s="17" t="s">
        <v>62</v>
      </c>
      <c r="E11" s="37">
        <v>1</v>
      </c>
      <c r="F11" s="37">
        <v>230</v>
      </c>
      <c r="G11" s="42">
        <f t="shared" si="2"/>
        <v>230</v>
      </c>
      <c r="H11" s="42">
        <f t="shared" si="0"/>
        <v>253</v>
      </c>
      <c r="I11" s="42">
        <f t="shared" si="1"/>
        <v>253</v>
      </c>
      <c r="J11" s="40"/>
      <c r="K11" s="40"/>
      <c r="L11" s="40" t="s">
        <v>67</v>
      </c>
      <c r="M11" s="34"/>
    </row>
    <row r="12" s="10" customFormat="1" ht="61.05" customHeight="1" spans="1:13">
      <c r="A12" s="34">
        <v>7</v>
      </c>
      <c r="B12" s="69" t="s">
        <v>72</v>
      </c>
      <c r="C12" s="74" t="s">
        <v>73</v>
      </c>
      <c r="D12" s="17" t="s">
        <v>62</v>
      </c>
      <c r="E12" s="37">
        <v>60</v>
      </c>
      <c r="F12" s="37">
        <v>300</v>
      </c>
      <c r="G12" s="42">
        <f t="shared" si="2"/>
        <v>18000</v>
      </c>
      <c r="H12" s="42">
        <f t="shared" si="0"/>
        <v>330</v>
      </c>
      <c r="I12" s="42">
        <f t="shared" si="1"/>
        <v>19800</v>
      </c>
      <c r="J12" s="75"/>
      <c r="K12" s="75"/>
      <c r="L12" s="74" t="s">
        <v>74</v>
      </c>
      <c r="M12" s="34"/>
    </row>
    <row r="13" s="10" customFormat="1" ht="66" customHeight="1" spans="1:13">
      <c r="A13" s="34">
        <v>8</v>
      </c>
      <c r="B13" s="69" t="s">
        <v>75</v>
      </c>
      <c r="C13" s="40" t="s">
        <v>76</v>
      </c>
      <c r="D13" s="17" t="s">
        <v>62</v>
      </c>
      <c r="E13" s="37">
        <v>200</v>
      </c>
      <c r="F13" s="42">
        <v>40</v>
      </c>
      <c r="G13" s="42">
        <f t="shared" si="2"/>
        <v>8000</v>
      </c>
      <c r="H13" s="42">
        <f t="shared" si="0"/>
        <v>44</v>
      </c>
      <c r="I13" s="42">
        <f t="shared" si="1"/>
        <v>8800</v>
      </c>
      <c r="J13" s="40"/>
      <c r="K13" s="40"/>
      <c r="L13" s="40" t="s">
        <v>67</v>
      </c>
      <c r="M13" s="34"/>
    </row>
    <row r="14" s="10" customFormat="1" ht="85.05" customHeight="1" spans="1:13">
      <c r="A14" s="34">
        <v>9</v>
      </c>
      <c r="B14" s="34" t="s">
        <v>77</v>
      </c>
      <c r="C14" s="40" t="s">
        <v>78</v>
      </c>
      <c r="D14" s="17" t="s">
        <v>62</v>
      </c>
      <c r="E14" s="37">
        <v>3240</v>
      </c>
      <c r="F14" s="37">
        <v>42</v>
      </c>
      <c r="G14" s="42">
        <f t="shared" si="2"/>
        <v>136080</v>
      </c>
      <c r="H14" s="42">
        <f t="shared" si="0"/>
        <v>46.2</v>
      </c>
      <c r="I14" s="42">
        <f t="shared" si="1"/>
        <v>149688</v>
      </c>
      <c r="J14" s="40"/>
      <c r="K14" s="40"/>
      <c r="L14" s="40" t="s">
        <v>79</v>
      </c>
      <c r="M14" s="34" t="s">
        <v>64</v>
      </c>
    </row>
    <row r="15" s="10" customFormat="1" ht="61.05" customHeight="1" spans="1:13">
      <c r="A15" s="34">
        <v>10</v>
      </c>
      <c r="B15" s="69" t="s">
        <v>80</v>
      </c>
      <c r="C15" s="74" t="s">
        <v>81</v>
      </c>
      <c r="D15" s="17" t="s">
        <v>38</v>
      </c>
      <c r="E15" s="37">
        <v>330</v>
      </c>
      <c r="F15" s="37">
        <v>12</v>
      </c>
      <c r="G15" s="42">
        <f t="shared" si="2"/>
        <v>3960</v>
      </c>
      <c r="H15" s="42">
        <f t="shared" si="0"/>
        <v>13.2</v>
      </c>
      <c r="I15" s="42">
        <f t="shared" si="1"/>
        <v>4356</v>
      </c>
      <c r="J15" s="75"/>
      <c r="K15" s="75"/>
      <c r="L15" s="74" t="s">
        <v>74</v>
      </c>
      <c r="M15" s="34"/>
    </row>
    <row r="16" s="10" customFormat="1" ht="75" customHeight="1" spans="1:13">
      <c r="A16" s="34">
        <v>11</v>
      </c>
      <c r="B16" s="34" t="s">
        <v>82</v>
      </c>
      <c r="C16" s="40" t="s">
        <v>83</v>
      </c>
      <c r="D16" s="17" t="s">
        <v>38</v>
      </c>
      <c r="E16" s="37">
        <v>92</v>
      </c>
      <c r="F16" s="42">
        <v>12</v>
      </c>
      <c r="G16" s="42">
        <f t="shared" si="2"/>
        <v>1104</v>
      </c>
      <c r="H16" s="42">
        <f t="shared" si="0"/>
        <v>13.2</v>
      </c>
      <c r="I16" s="42">
        <f t="shared" si="1"/>
        <v>1214.4</v>
      </c>
      <c r="J16" s="40"/>
      <c r="K16" s="40"/>
      <c r="L16" s="40" t="s">
        <v>84</v>
      </c>
      <c r="M16" s="34"/>
    </row>
    <row r="17" s="10" customFormat="1" ht="106.95" customHeight="1" spans="1:13">
      <c r="A17" s="34">
        <v>12</v>
      </c>
      <c r="B17" s="34" t="s">
        <v>85</v>
      </c>
      <c r="C17" s="40" t="s">
        <v>86</v>
      </c>
      <c r="D17" s="17" t="s">
        <v>38</v>
      </c>
      <c r="E17" s="37">
        <v>4500</v>
      </c>
      <c r="F17" s="42">
        <v>12</v>
      </c>
      <c r="G17" s="42">
        <f t="shared" si="2"/>
        <v>54000</v>
      </c>
      <c r="H17" s="42">
        <f t="shared" si="0"/>
        <v>13.2</v>
      </c>
      <c r="I17" s="42">
        <f t="shared" si="1"/>
        <v>59400</v>
      </c>
      <c r="J17" s="40"/>
      <c r="K17" s="40"/>
      <c r="L17" s="40" t="s">
        <v>84</v>
      </c>
      <c r="M17" s="34"/>
    </row>
    <row r="18" s="10" customFormat="1" ht="121.05" customHeight="1" spans="1:13">
      <c r="A18" s="34">
        <v>13</v>
      </c>
      <c r="B18" s="34" t="s">
        <v>87</v>
      </c>
      <c r="C18" s="40" t="s">
        <v>88</v>
      </c>
      <c r="D18" s="41" t="s">
        <v>38</v>
      </c>
      <c r="E18" s="37">
        <v>4400</v>
      </c>
      <c r="F18" s="37">
        <v>18</v>
      </c>
      <c r="G18" s="42">
        <f t="shared" si="2"/>
        <v>79200</v>
      </c>
      <c r="H18" s="42">
        <f t="shared" si="0"/>
        <v>19.8</v>
      </c>
      <c r="I18" s="42">
        <f t="shared" si="1"/>
        <v>87120</v>
      </c>
      <c r="J18" s="40"/>
      <c r="K18" s="40"/>
      <c r="L18" s="40" t="s">
        <v>59</v>
      </c>
      <c r="M18" s="43"/>
    </row>
    <row r="19" s="10" customFormat="1" ht="114" customHeight="1" spans="1:13">
      <c r="A19" s="34">
        <v>14</v>
      </c>
      <c r="B19" s="34" t="s">
        <v>89</v>
      </c>
      <c r="C19" s="40" t="s">
        <v>90</v>
      </c>
      <c r="D19" s="41" t="s">
        <v>38</v>
      </c>
      <c r="E19" s="37">
        <v>2100</v>
      </c>
      <c r="F19" s="37">
        <v>35</v>
      </c>
      <c r="G19" s="42">
        <f t="shared" si="2"/>
        <v>73500</v>
      </c>
      <c r="H19" s="42">
        <f t="shared" si="0"/>
        <v>38.5</v>
      </c>
      <c r="I19" s="42">
        <f t="shared" si="1"/>
        <v>80850</v>
      </c>
      <c r="J19" s="40"/>
      <c r="K19" s="40"/>
      <c r="L19" s="40" t="s">
        <v>59</v>
      </c>
      <c r="M19" s="43"/>
    </row>
    <row r="20" s="10" customFormat="1" ht="61.95" customHeight="1" spans="1:13">
      <c r="A20" s="34">
        <v>15</v>
      </c>
      <c r="B20" s="53" t="s">
        <v>91</v>
      </c>
      <c r="C20" s="39" t="s">
        <v>92</v>
      </c>
      <c r="D20" s="36" t="s">
        <v>38</v>
      </c>
      <c r="E20" s="37">
        <v>850</v>
      </c>
      <c r="F20" s="38">
        <v>6</v>
      </c>
      <c r="G20" s="42">
        <f t="shared" si="2"/>
        <v>5100</v>
      </c>
      <c r="H20" s="42">
        <f t="shared" si="0"/>
        <v>6.6</v>
      </c>
      <c r="I20" s="42">
        <f t="shared" si="1"/>
        <v>5610</v>
      </c>
      <c r="J20" s="39"/>
      <c r="K20" s="39"/>
      <c r="L20" s="39" t="s">
        <v>59</v>
      </c>
      <c r="M20" s="34"/>
    </row>
    <row r="21" s="10" customFormat="1" ht="43.95" customHeight="1" spans="1:13">
      <c r="A21" s="34">
        <v>16</v>
      </c>
      <c r="B21" s="53" t="s">
        <v>93</v>
      </c>
      <c r="C21" s="39" t="s">
        <v>94</v>
      </c>
      <c r="D21" s="36" t="s">
        <v>38</v>
      </c>
      <c r="E21" s="37">
        <v>1350</v>
      </c>
      <c r="F21" s="38">
        <v>6</v>
      </c>
      <c r="G21" s="42">
        <f t="shared" si="2"/>
        <v>8100</v>
      </c>
      <c r="H21" s="42">
        <f t="shared" si="0"/>
        <v>6.6</v>
      </c>
      <c r="I21" s="42">
        <f t="shared" si="1"/>
        <v>8910</v>
      </c>
      <c r="J21" s="39"/>
      <c r="K21" s="39"/>
      <c r="L21" s="39" t="s">
        <v>59</v>
      </c>
      <c r="M21" s="34"/>
    </row>
    <row r="22" s="10" customFormat="1" ht="55.95" customHeight="1" spans="1:13">
      <c r="A22" s="34">
        <v>17</v>
      </c>
      <c r="B22" s="53" t="s">
        <v>95</v>
      </c>
      <c r="C22" s="39" t="s">
        <v>96</v>
      </c>
      <c r="D22" s="36" t="s">
        <v>62</v>
      </c>
      <c r="E22" s="37">
        <v>200</v>
      </c>
      <c r="F22" s="37">
        <v>42</v>
      </c>
      <c r="G22" s="42">
        <f t="shared" si="2"/>
        <v>8400</v>
      </c>
      <c r="H22" s="42">
        <f t="shared" si="0"/>
        <v>46.2</v>
      </c>
      <c r="I22" s="42">
        <f t="shared" si="1"/>
        <v>9240</v>
      </c>
      <c r="J22" s="40"/>
      <c r="K22" s="40"/>
      <c r="L22" s="40" t="s">
        <v>67</v>
      </c>
      <c r="M22" s="34"/>
    </row>
    <row r="23" s="10" customFormat="1" ht="55.95" customHeight="1" spans="1:13">
      <c r="A23" s="34">
        <v>18</v>
      </c>
      <c r="B23" s="53" t="s">
        <v>97</v>
      </c>
      <c r="C23" s="39" t="s">
        <v>98</v>
      </c>
      <c r="D23" s="36" t="s">
        <v>62</v>
      </c>
      <c r="E23" s="37">
        <v>120</v>
      </c>
      <c r="F23" s="37">
        <v>38</v>
      </c>
      <c r="G23" s="42">
        <f t="shared" si="2"/>
        <v>4560</v>
      </c>
      <c r="H23" s="42">
        <f t="shared" si="0"/>
        <v>41.8</v>
      </c>
      <c r="I23" s="42">
        <f t="shared" si="1"/>
        <v>5016</v>
      </c>
      <c r="J23" s="40"/>
      <c r="K23" s="40"/>
      <c r="L23" s="40" t="s">
        <v>67</v>
      </c>
      <c r="M23" s="34"/>
    </row>
    <row r="24" s="10" customFormat="1" ht="67.05" customHeight="1" spans="1:13">
      <c r="A24" s="34">
        <v>19</v>
      </c>
      <c r="B24" s="69" t="s">
        <v>99</v>
      </c>
      <c r="C24" s="35" t="s">
        <v>100</v>
      </c>
      <c r="D24" s="36" t="s">
        <v>45</v>
      </c>
      <c r="E24" s="37">
        <v>270</v>
      </c>
      <c r="F24" s="37">
        <v>86</v>
      </c>
      <c r="G24" s="42">
        <f t="shared" si="2"/>
        <v>23220</v>
      </c>
      <c r="H24" s="42">
        <f t="shared" si="0"/>
        <v>94.6</v>
      </c>
      <c r="I24" s="42">
        <f t="shared" si="1"/>
        <v>25542</v>
      </c>
      <c r="J24" s="35"/>
      <c r="K24" s="35"/>
      <c r="L24" s="35" t="s">
        <v>101</v>
      </c>
      <c r="M24" s="34"/>
    </row>
    <row r="25" s="10" customFormat="1" ht="67.05" customHeight="1" spans="1:13">
      <c r="A25" s="34">
        <v>20</v>
      </c>
      <c r="B25" s="69" t="s">
        <v>102</v>
      </c>
      <c r="C25" s="35" t="s">
        <v>103</v>
      </c>
      <c r="D25" s="17" t="s">
        <v>38</v>
      </c>
      <c r="E25" s="37">
        <v>180</v>
      </c>
      <c r="F25" s="37">
        <v>18</v>
      </c>
      <c r="G25" s="42">
        <f t="shared" si="2"/>
        <v>3240</v>
      </c>
      <c r="H25" s="42">
        <f t="shared" si="0"/>
        <v>19.8</v>
      </c>
      <c r="I25" s="42">
        <f t="shared" si="1"/>
        <v>3564</v>
      </c>
      <c r="J25" s="40"/>
      <c r="K25" s="40"/>
      <c r="L25" s="40" t="s">
        <v>59</v>
      </c>
      <c r="M25" s="34"/>
    </row>
    <row r="26" s="10" customFormat="1" ht="34.95" customHeight="1" spans="1:13">
      <c r="A26" s="34">
        <v>21</v>
      </c>
      <c r="B26" s="69" t="s">
        <v>24</v>
      </c>
      <c r="C26" s="35"/>
      <c r="D26" s="17"/>
      <c r="E26" s="37"/>
      <c r="F26" s="37"/>
      <c r="G26" s="37">
        <f>SUM(G6:G25)</f>
        <v>639694</v>
      </c>
      <c r="H26" s="42"/>
      <c r="I26" s="37">
        <f>SUM(I6:I25)</f>
        <v>703663.4</v>
      </c>
      <c r="J26" s="40"/>
      <c r="K26" s="40"/>
      <c r="L26" s="40"/>
      <c r="M26" s="34"/>
    </row>
    <row r="27" s="10" customFormat="1" ht="36" customHeight="1" spans="1:13">
      <c r="A27" s="34">
        <v>22</v>
      </c>
      <c r="B27" s="34" t="s">
        <v>51</v>
      </c>
      <c r="C27" s="40"/>
      <c r="D27" s="41" t="s">
        <v>52</v>
      </c>
      <c r="E27" s="37">
        <v>1</v>
      </c>
      <c r="F27" s="37">
        <v>200</v>
      </c>
      <c r="G27" s="37"/>
      <c r="H27" s="42">
        <f t="shared" si="0"/>
        <v>220</v>
      </c>
      <c r="I27" s="42"/>
      <c r="J27" s="40"/>
      <c r="K27" s="40"/>
      <c r="L27" s="40"/>
      <c r="M27" s="43"/>
    </row>
    <row r="28" s="10" customFormat="1" ht="36" customHeight="1" spans="1:13">
      <c r="A28" s="34">
        <v>23</v>
      </c>
      <c r="B28" s="34" t="s">
        <v>53</v>
      </c>
      <c r="C28" s="40"/>
      <c r="D28" s="41" t="s">
        <v>52</v>
      </c>
      <c r="E28" s="37">
        <v>1</v>
      </c>
      <c r="F28" s="37">
        <v>300</v>
      </c>
      <c r="G28" s="37"/>
      <c r="H28" s="42">
        <f t="shared" si="0"/>
        <v>330</v>
      </c>
      <c r="I28" s="42"/>
      <c r="J28" s="40"/>
      <c r="K28" s="40"/>
      <c r="L28" s="40"/>
      <c r="M28" s="43"/>
    </row>
    <row r="29" ht="21" customHeight="1" spans="1:13">
      <c r="A29" s="57" t="s">
        <v>54</v>
      </c>
      <c r="B29" s="47"/>
      <c r="C29" s="47"/>
      <c r="D29" s="58"/>
      <c r="E29" s="47"/>
      <c r="F29" s="47"/>
      <c r="G29" s="47"/>
      <c r="H29" s="47"/>
      <c r="I29" s="47"/>
      <c r="J29" s="59"/>
      <c r="K29" s="59"/>
      <c r="L29" s="52"/>
      <c r="M29" s="60"/>
    </row>
  </sheetData>
  <mergeCells count="14">
    <mergeCell ref="A1:M1"/>
    <mergeCell ref="A2:M2"/>
    <mergeCell ref="A3:M3"/>
    <mergeCell ref="F4:G4"/>
    <mergeCell ref="H4:I4"/>
    <mergeCell ref="J4:K4"/>
    <mergeCell ref="A29:M29"/>
    <mergeCell ref="A4:A5"/>
    <mergeCell ref="B4:B5"/>
    <mergeCell ref="C4:C5"/>
    <mergeCell ref="D4:D5"/>
    <mergeCell ref="E4:E5"/>
    <mergeCell ref="L4:L5"/>
    <mergeCell ref="M4:M5"/>
  </mergeCells>
  <printOptions horizontalCentered="1"/>
  <pageMargins left="0.25" right="0.25" top="0.75" bottom="0.75" header="0.298611111111111" footer="0.298611111111111"/>
  <pageSetup paperSize="9" scale="84" fitToHeight="0" orientation="landscape" horizontalDpi="600"/>
  <headerFooter>
    <oddFooter>&amp;C第 &amp;P 页，共 &amp;N 页</oddFooter>
  </headerFooter>
  <rowBreaks count="3" manualBreakCount="3">
    <brk id="12" max="16383" man="1"/>
    <brk id="18" max="16383" man="1"/>
    <brk id="29"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
  <sheetViews>
    <sheetView view="pageBreakPreview" zoomScaleNormal="100" topLeftCell="C1" workbookViewId="0">
      <selection activeCell="H5" sqref="H$1:K$1048576"/>
    </sheetView>
  </sheetViews>
  <sheetFormatPr defaultColWidth="9" defaultRowHeight="12"/>
  <cols>
    <col min="1" max="1" width="4" style="11" customWidth="1"/>
    <col min="2" max="2" width="11" style="11" customWidth="1"/>
    <col min="3" max="3" width="51.1083333333333" style="11" customWidth="1"/>
    <col min="4" max="4" width="5.33333333333333" style="12" customWidth="1"/>
    <col min="5" max="5" width="11.4416666666667" style="11" customWidth="1"/>
    <col min="6" max="7" width="12.6666666666667" style="13" hidden="1" customWidth="1"/>
    <col min="8" max="9" width="12.125" style="13" customWidth="1"/>
    <col min="10" max="11" width="12.125" style="61" customWidth="1"/>
    <col min="12" max="12" width="23.5" style="61" customWidth="1"/>
    <col min="13" max="13" width="9.125" style="11" customWidth="1"/>
    <col min="14" max="16384" width="9" style="11"/>
  </cols>
  <sheetData>
    <row r="1" ht="42" customHeight="1" spans="1:13">
      <c r="A1" s="14" t="s">
        <v>25</v>
      </c>
      <c r="B1" s="14"/>
      <c r="C1" s="14"/>
      <c r="D1" s="14"/>
      <c r="E1" s="14"/>
      <c r="F1" s="15"/>
      <c r="G1" s="15"/>
      <c r="H1" s="15"/>
      <c r="I1" s="15"/>
      <c r="J1" s="62"/>
      <c r="K1" s="62"/>
      <c r="L1" s="62"/>
      <c r="M1" s="14"/>
    </row>
    <row r="2" s="10" customFormat="1" ht="33" customHeight="1" spans="1:13">
      <c r="A2" s="16" t="s">
        <v>104</v>
      </c>
      <c r="B2" s="16"/>
      <c r="C2" s="16"/>
      <c r="D2" s="17"/>
      <c r="E2" s="16"/>
      <c r="F2" s="18"/>
      <c r="G2" s="18"/>
      <c r="H2" s="18"/>
      <c r="I2" s="18"/>
      <c r="J2" s="63"/>
      <c r="K2" s="63"/>
      <c r="L2" s="63"/>
      <c r="M2" s="16"/>
    </row>
    <row r="3" s="10" customFormat="1" ht="301.05" customHeight="1" spans="1:13">
      <c r="A3" s="64" t="s">
        <v>105</v>
      </c>
      <c r="B3" s="65"/>
      <c r="C3" s="65"/>
      <c r="D3" s="65"/>
      <c r="E3" s="65"/>
      <c r="F3" s="21"/>
      <c r="G3" s="21"/>
      <c r="H3" s="21"/>
      <c r="I3" s="21"/>
      <c r="J3" s="63"/>
      <c r="K3" s="63"/>
      <c r="L3" s="63"/>
      <c r="M3" s="65"/>
    </row>
    <row r="4" s="10" customFormat="1" ht="24" customHeight="1" spans="1:13">
      <c r="A4" s="22" t="s">
        <v>1</v>
      </c>
      <c r="B4" s="22" t="s">
        <v>28</v>
      </c>
      <c r="C4" s="22" t="s">
        <v>29</v>
      </c>
      <c r="D4" s="23" t="s">
        <v>30</v>
      </c>
      <c r="E4" s="24" t="s">
        <v>31</v>
      </c>
      <c r="F4" s="25" t="s">
        <v>32</v>
      </c>
      <c r="G4" s="26"/>
      <c r="H4" s="25" t="s">
        <v>4</v>
      </c>
      <c r="I4" s="26"/>
      <c r="J4" s="55" t="s">
        <v>3</v>
      </c>
      <c r="K4" s="56"/>
      <c r="L4" s="28" t="s">
        <v>33</v>
      </c>
      <c r="M4" s="28" t="s">
        <v>5</v>
      </c>
    </row>
    <row r="5" s="10" customFormat="1" ht="40.95" customHeight="1" spans="1:13">
      <c r="A5" s="29"/>
      <c r="B5" s="29"/>
      <c r="C5" s="29"/>
      <c r="D5" s="30"/>
      <c r="E5" s="31"/>
      <c r="F5" s="32" t="s">
        <v>34</v>
      </c>
      <c r="G5" s="32" t="s">
        <v>35</v>
      </c>
      <c r="H5" s="32" t="s">
        <v>34</v>
      </c>
      <c r="I5" s="32" t="s">
        <v>35</v>
      </c>
      <c r="J5" s="32" t="s">
        <v>34</v>
      </c>
      <c r="K5" s="32" t="s">
        <v>35</v>
      </c>
      <c r="L5" s="33"/>
      <c r="M5" s="33"/>
    </row>
    <row r="6" s="10" customFormat="1" ht="75" customHeight="1" spans="1:13">
      <c r="A6" s="34">
        <v>1</v>
      </c>
      <c r="B6" s="34" t="s">
        <v>106</v>
      </c>
      <c r="C6" s="40" t="s">
        <v>107</v>
      </c>
      <c r="D6" s="17" t="s">
        <v>108</v>
      </c>
      <c r="E6" s="37">
        <v>358.62</v>
      </c>
      <c r="F6" s="37">
        <v>1200</v>
      </c>
      <c r="G6" s="37">
        <f>E6*F6</f>
        <v>430344</v>
      </c>
      <c r="H6" s="37">
        <f>F6*1.1</f>
        <v>1320</v>
      </c>
      <c r="I6" s="37">
        <f>H6*E6</f>
        <v>473378.4</v>
      </c>
      <c r="J6" s="40"/>
      <c r="K6" s="40"/>
      <c r="L6" s="40" t="s">
        <v>109</v>
      </c>
      <c r="M6" s="34"/>
    </row>
    <row r="7" s="10" customFormat="1" ht="64.95" customHeight="1" spans="1:13">
      <c r="A7" s="34">
        <v>2</v>
      </c>
      <c r="B7" s="34" t="s">
        <v>110</v>
      </c>
      <c r="C7" s="40" t="s">
        <v>111</v>
      </c>
      <c r="D7" s="17" t="s">
        <v>108</v>
      </c>
      <c r="E7" s="37">
        <v>104.25</v>
      </c>
      <c r="F7" s="37">
        <v>1100</v>
      </c>
      <c r="G7" s="37">
        <f t="shared" ref="G7:G9" si="0">E7*F7</f>
        <v>114675</v>
      </c>
      <c r="H7" s="37">
        <f t="shared" ref="H7:H12" si="1">F7*1.1</f>
        <v>1210</v>
      </c>
      <c r="I7" s="37">
        <f t="shared" ref="I7:I12" si="2">H7*E7</f>
        <v>126142.5</v>
      </c>
      <c r="J7" s="40"/>
      <c r="K7" s="40"/>
      <c r="L7" s="40" t="s">
        <v>109</v>
      </c>
      <c r="M7" s="34"/>
    </row>
    <row r="8" s="10" customFormat="1" ht="75" customHeight="1" spans="1:13">
      <c r="A8" s="34">
        <v>3</v>
      </c>
      <c r="B8" s="66" t="s">
        <v>112</v>
      </c>
      <c r="C8" s="67" t="s">
        <v>113</v>
      </c>
      <c r="D8" s="36" t="s">
        <v>45</v>
      </c>
      <c r="E8" s="37">
        <v>30</v>
      </c>
      <c r="F8" s="38">
        <v>18</v>
      </c>
      <c r="G8" s="37">
        <f t="shared" si="0"/>
        <v>540</v>
      </c>
      <c r="H8" s="37">
        <f t="shared" si="1"/>
        <v>19.8</v>
      </c>
      <c r="I8" s="37">
        <f t="shared" si="2"/>
        <v>594</v>
      </c>
      <c r="J8" s="68"/>
      <c r="K8" s="68"/>
      <c r="L8" s="67" t="s">
        <v>114</v>
      </c>
      <c r="M8" s="34"/>
    </row>
    <row r="9" s="10" customFormat="1" ht="75" customHeight="1" spans="1:13">
      <c r="A9" s="34">
        <v>4</v>
      </c>
      <c r="B9" s="35" t="s">
        <v>115</v>
      </c>
      <c r="C9" s="35" t="s">
        <v>116</v>
      </c>
      <c r="D9" s="69" t="s">
        <v>108</v>
      </c>
      <c r="E9" s="37">
        <v>0.5</v>
      </c>
      <c r="F9" s="38">
        <v>1200</v>
      </c>
      <c r="G9" s="37">
        <f t="shared" si="0"/>
        <v>600</v>
      </c>
      <c r="H9" s="37">
        <f t="shared" si="1"/>
        <v>1320</v>
      </c>
      <c r="I9" s="37">
        <f t="shared" si="2"/>
        <v>660</v>
      </c>
      <c r="J9" s="35"/>
      <c r="K9" s="35"/>
      <c r="L9" s="35" t="s">
        <v>117</v>
      </c>
      <c r="M9" s="34"/>
    </row>
    <row r="10" s="10" customFormat="1" ht="45" customHeight="1" spans="1:13">
      <c r="A10" s="34">
        <v>5</v>
      </c>
      <c r="B10" s="35" t="s">
        <v>24</v>
      </c>
      <c r="C10" s="35"/>
      <c r="D10" s="69"/>
      <c r="E10" s="37"/>
      <c r="F10" s="38"/>
      <c r="G10" s="38">
        <f>SUM(G6:G9)</f>
        <v>546159</v>
      </c>
      <c r="H10" s="37"/>
      <c r="I10" s="38">
        <f>SUM(I6:I9)</f>
        <v>600774.9</v>
      </c>
      <c r="J10" s="35"/>
      <c r="K10" s="35"/>
      <c r="L10" s="35"/>
      <c r="M10" s="34"/>
    </row>
    <row r="11" s="10" customFormat="1" ht="28.95" customHeight="1" spans="1:13">
      <c r="A11" s="34">
        <v>6</v>
      </c>
      <c r="B11" s="34" t="s">
        <v>51</v>
      </c>
      <c r="C11" s="40"/>
      <c r="D11" s="41" t="s">
        <v>52</v>
      </c>
      <c r="E11" s="37">
        <v>1</v>
      </c>
      <c r="F11" s="37">
        <v>200</v>
      </c>
      <c r="G11" s="37"/>
      <c r="H11" s="42">
        <f>F11*1.1</f>
        <v>220</v>
      </c>
      <c r="I11" s="42"/>
      <c r="J11" s="40"/>
      <c r="K11" s="40"/>
      <c r="L11" s="40"/>
      <c r="M11" s="43"/>
    </row>
    <row r="12" s="10" customFormat="1" ht="28.95" customHeight="1" spans="1:13">
      <c r="A12" s="34">
        <v>7</v>
      </c>
      <c r="B12" s="34" t="s">
        <v>53</v>
      </c>
      <c r="C12" s="40"/>
      <c r="D12" s="41" t="s">
        <v>52</v>
      </c>
      <c r="E12" s="37">
        <v>1</v>
      </c>
      <c r="F12" s="37">
        <v>300</v>
      </c>
      <c r="G12" s="37"/>
      <c r="H12" s="42">
        <f>F12*1.1</f>
        <v>330</v>
      </c>
      <c r="I12" s="42"/>
      <c r="J12" s="40"/>
      <c r="K12" s="40"/>
      <c r="L12" s="40"/>
      <c r="M12" s="43"/>
    </row>
    <row r="13" ht="21" customHeight="1" spans="1:13">
      <c r="A13" s="57" t="s">
        <v>54</v>
      </c>
      <c r="B13" s="47"/>
      <c r="C13" s="47"/>
      <c r="D13" s="58"/>
      <c r="E13" s="47"/>
      <c r="F13" s="47"/>
      <c r="G13" s="47"/>
      <c r="H13" s="47"/>
      <c r="I13" s="47"/>
      <c r="J13" s="59"/>
      <c r="K13" s="59"/>
      <c r="L13" s="52"/>
      <c r="M13" s="60"/>
    </row>
  </sheetData>
  <mergeCells count="14">
    <mergeCell ref="A1:M1"/>
    <mergeCell ref="A2:M2"/>
    <mergeCell ref="A3:M3"/>
    <mergeCell ref="F4:G4"/>
    <mergeCell ref="H4:I4"/>
    <mergeCell ref="J4:K4"/>
    <mergeCell ref="A13:M13"/>
    <mergeCell ref="A4:A5"/>
    <mergeCell ref="B4:B5"/>
    <mergeCell ref="C4:C5"/>
    <mergeCell ref="D4:D5"/>
    <mergeCell ref="E4:E5"/>
    <mergeCell ref="L4:L5"/>
    <mergeCell ref="M4:M5"/>
  </mergeCells>
  <printOptions horizontalCentered="1"/>
  <pageMargins left="0.251388888888889" right="0.251388888888889" top="0.751388888888889" bottom="0.751388888888889" header="0.298611111111111" footer="0.298611111111111"/>
  <pageSetup paperSize="9" scale="88" fitToHeight="0" orientation="landscape" horizontalDpi="600"/>
  <headerFooter>
    <oddFooter>&amp;C第 &amp;P 页，共 &amp;N 页</oddFooter>
  </headerFooter>
  <rowBreaks count="2" manualBreakCount="2">
    <brk id="13" max="16383" man="1"/>
    <brk id="13"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0"/>
  <sheetViews>
    <sheetView view="pageBreakPreview" zoomScaleNormal="100" workbookViewId="0">
      <selection activeCell="A3" sqref="A3:M3"/>
    </sheetView>
  </sheetViews>
  <sheetFormatPr defaultColWidth="9" defaultRowHeight="12"/>
  <cols>
    <col min="1" max="1" width="4" style="11" customWidth="1"/>
    <col min="2" max="2" width="11" style="11" customWidth="1"/>
    <col min="3" max="3" width="51.1083333333333" style="11" customWidth="1"/>
    <col min="4" max="4" width="5.33333333333333" style="12" customWidth="1"/>
    <col min="5" max="5" width="11.4416666666667" style="13" customWidth="1"/>
    <col min="6" max="7" width="12.6666666666667" style="13" hidden="1" customWidth="1"/>
    <col min="8" max="8" width="12.125" style="13" customWidth="1"/>
    <col min="9" max="9" width="12.625" style="13" customWidth="1"/>
    <col min="10" max="11" width="12.125" style="11" customWidth="1"/>
    <col min="12" max="12" width="20.8833333333333" style="11" customWidth="1"/>
    <col min="13" max="13" width="18.8833333333333" style="11" customWidth="1"/>
    <col min="14" max="16384" width="9" style="11"/>
  </cols>
  <sheetData>
    <row r="1" ht="42" customHeight="1" spans="1:13">
      <c r="A1" s="14" t="s">
        <v>25</v>
      </c>
      <c r="B1" s="14"/>
      <c r="C1" s="14"/>
      <c r="D1" s="14"/>
      <c r="E1" s="15"/>
      <c r="F1" s="15"/>
      <c r="G1" s="15"/>
      <c r="H1" s="15"/>
      <c r="I1" s="15"/>
      <c r="J1" s="14"/>
      <c r="K1" s="14"/>
      <c r="L1" s="14"/>
      <c r="M1" s="14"/>
    </row>
    <row r="2" s="10" customFormat="1" ht="34.05" customHeight="1" spans="1:13">
      <c r="A2" s="16" t="s">
        <v>118</v>
      </c>
      <c r="B2" s="16"/>
      <c r="C2" s="16"/>
      <c r="D2" s="17"/>
      <c r="E2" s="18"/>
      <c r="F2" s="18"/>
      <c r="G2" s="18"/>
      <c r="H2" s="18"/>
      <c r="I2" s="18"/>
      <c r="J2" s="16"/>
      <c r="K2" s="16"/>
      <c r="L2" s="16"/>
      <c r="M2" s="16"/>
    </row>
    <row r="3" s="10" customFormat="1" ht="270" customHeight="1" spans="1:13">
      <c r="A3" s="51" t="s">
        <v>119</v>
      </c>
      <c r="B3" s="49"/>
      <c r="C3" s="49"/>
      <c r="D3" s="49"/>
      <c r="E3" s="52"/>
      <c r="F3" s="52"/>
      <c r="G3" s="52"/>
      <c r="H3" s="52"/>
      <c r="I3" s="52"/>
      <c r="J3" s="49"/>
      <c r="K3" s="49"/>
      <c r="L3" s="49"/>
      <c r="M3" s="50"/>
    </row>
    <row r="4" s="10" customFormat="1" ht="24" customHeight="1" spans="1:13">
      <c r="A4" s="22" t="s">
        <v>1</v>
      </c>
      <c r="B4" s="22" t="s">
        <v>28</v>
      </c>
      <c r="C4" s="22" t="s">
        <v>29</v>
      </c>
      <c r="D4" s="23" t="s">
        <v>30</v>
      </c>
      <c r="E4" s="24" t="s">
        <v>31</v>
      </c>
      <c r="F4" s="25" t="s">
        <v>32</v>
      </c>
      <c r="G4" s="26"/>
      <c r="H4" s="25" t="s">
        <v>4</v>
      </c>
      <c r="I4" s="26"/>
      <c r="J4" s="55" t="s">
        <v>3</v>
      </c>
      <c r="K4" s="56"/>
      <c r="L4" s="28" t="s">
        <v>33</v>
      </c>
      <c r="M4" s="28" t="s">
        <v>5</v>
      </c>
    </row>
    <row r="5" s="10" customFormat="1" ht="32" customHeight="1" spans="1:13">
      <c r="A5" s="29"/>
      <c r="B5" s="29"/>
      <c r="C5" s="29"/>
      <c r="D5" s="30"/>
      <c r="E5" s="31"/>
      <c r="F5" s="32" t="s">
        <v>34</v>
      </c>
      <c r="G5" s="32" t="s">
        <v>35</v>
      </c>
      <c r="H5" s="32" t="s">
        <v>34</v>
      </c>
      <c r="I5" s="32" t="s">
        <v>35</v>
      </c>
      <c r="J5" s="32" t="s">
        <v>34</v>
      </c>
      <c r="K5" s="32" t="s">
        <v>35</v>
      </c>
      <c r="L5" s="33"/>
      <c r="M5" s="33"/>
    </row>
    <row r="6" s="10" customFormat="1" ht="91.95" customHeight="1" spans="1:13">
      <c r="A6" s="34">
        <v>1</v>
      </c>
      <c r="B6" s="34" t="s">
        <v>120</v>
      </c>
      <c r="C6" s="40" t="s">
        <v>121</v>
      </c>
      <c r="D6" s="17" t="s">
        <v>38</v>
      </c>
      <c r="E6" s="37">
        <v>14000</v>
      </c>
      <c r="F6" s="37">
        <v>89</v>
      </c>
      <c r="G6" s="37">
        <f>E6*F6</f>
        <v>1246000</v>
      </c>
      <c r="H6" s="37">
        <f>F6*1.1</f>
        <v>97.9</v>
      </c>
      <c r="I6" s="37">
        <f>H6*E6</f>
        <v>1370600</v>
      </c>
      <c r="J6" s="40"/>
      <c r="K6" s="40"/>
      <c r="L6" s="40" t="s">
        <v>122</v>
      </c>
      <c r="M6" s="54" t="s">
        <v>123</v>
      </c>
    </row>
    <row r="7" s="10" customFormat="1" ht="33" customHeight="1" spans="1:13">
      <c r="A7" s="34">
        <v>2</v>
      </c>
      <c r="B7" s="34" t="s">
        <v>24</v>
      </c>
      <c r="C7" s="40"/>
      <c r="D7" s="17"/>
      <c r="E7" s="37"/>
      <c r="F7" s="37"/>
      <c r="G7" s="37">
        <f>G6</f>
        <v>1246000</v>
      </c>
      <c r="H7" s="37"/>
      <c r="I7" s="37">
        <f>I6</f>
        <v>1370600</v>
      </c>
      <c r="J7" s="40"/>
      <c r="K7" s="40"/>
      <c r="L7" s="40"/>
      <c r="M7" s="54"/>
    </row>
    <row r="8" s="10" customFormat="1" ht="28.95" customHeight="1" spans="1:13">
      <c r="A8" s="34">
        <v>3</v>
      </c>
      <c r="B8" s="34" t="s">
        <v>51</v>
      </c>
      <c r="C8" s="40"/>
      <c r="D8" s="41" t="s">
        <v>52</v>
      </c>
      <c r="E8" s="37">
        <v>1</v>
      </c>
      <c r="F8" s="37">
        <v>200</v>
      </c>
      <c r="G8" s="37"/>
      <c r="H8" s="42">
        <f>F8*1.1</f>
        <v>220</v>
      </c>
      <c r="I8" s="42"/>
      <c r="J8" s="34"/>
      <c r="K8" s="34"/>
      <c r="L8" s="34"/>
      <c r="M8" s="43"/>
    </row>
    <row r="9" s="10" customFormat="1" ht="28.95" customHeight="1" spans="1:13">
      <c r="A9" s="34">
        <v>4</v>
      </c>
      <c r="B9" s="34" t="s">
        <v>53</v>
      </c>
      <c r="C9" s="40"/>
      <c r="D9" s="41" t="s">
        <v>52</v>
      </c>
      <c r="E9" s="37">
        <v>1</v>
      </c>
      <c r="F9" s="37">
        <v>300</v>
      </c>
      <c r="G9" s="37"/>
      <c r="H9" s="42">
        <f>F9*1.1</f>
        <v>330</v>
      </c>
      <c r="I9" s="42"/>
      <c r="J9" s="34"/>
      <c r="K9" s="34"/>
      <c r="L9" s="34"/>
      <c r="M9" s="43"/>
    </row>
    <row r="10" ht="21" customHeight="1" spans="1:13">
      <c r="A10" s="57" t="s">
        <v>54</v>
      </c>
      <c r="B10" s="47"/>
      <c r="C10" s="47"/>
      <c r="D10" s="58"/>
      <c r="E10" s="47"/>
      <c r="F10" s="47"/>
      <c r="G10" s="47"/>
      <c r="H10" s="47"/>
      <c r="I10" s="47"/>
      <c r="J10" s="59"/>
      <c r="K10" s="59"/>
      <c r="L10" s="52"/>
      <c r="M10" s="60"/>
    </row>
  </sheetData>
  <mergeCells count="14">
    <mergeCell ref="A1:M1"/>
    <mergeCell ref="A2:M2"/>
    <mergeCell ref="A3:M3"/>
    <mergeCell ref="F4:G4"/>
    <mergeCell ref="H4:I4"/>
    <mergeCell ref="J4:K4"/>
    <mergeCell ref="A10:M10"/>
    <mergeCell ref="A4:A5"/>
    <mergeCell ref="B4:B5"/>
    <mergeCell ref="C4:C5"/>
    <mergeCell ref="D4:D5"/>
    <mergeCell ref="E4:E5"/>
    <mergeCell ref="L4:L5"/>
    <mergeCell ref="M4:M5"/>
  </mergeCells>
  <printOptions horizontalCentered="1"/>
  <pageMargins left="0.251388888888889" right="0.251388888888889" top="0.357638888888889" bottom="0.357638888888889" header="0" footer="0.298611111111111"/>
  <pageSetup paperSize="9" scale="84" fitToHeight="0" orientation="landscape" horizontalDpi="600"/>
  <headerFooter>
    <oddFooter>&amp;C第 &amp;P 页，共 &amp;N 页</oddFooter>
  </headerFooter>
  <rowBreaks count="1" manualBreakCount="1">
    <brk id="1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1"/>
  <sheetViews>
    <sheetView view="pageBreakPreview" zoomScaleNormal="100" topLeftCell="A3" workbookViewId="0">
      <selection activeCell="H5" sqref="H$1:K$1048576"/>
    </sheetView>
  </sheetViews>
  <sheetFormatPr defaultColWidth="9" defaultRowHeight="12"/>
  <cols>
    <col min="1" max="1" width="4" style="11" customWidth="1"/>
    <col min="2" max="2" width="11" style="11" customWidth="1"/>
    <col min="3" max="3" width="51.1083333333333" style="11" customWidth="1"/>
    <col min="4" max="4" width="5.33333333333333" style="12" customWidth="1"/>
    <col min="5" max="5" width="11.4416666666667" style="13" customWidth="1"/>
    <col min="6" max="7" width="12.6666666666667" style="13" hidden="1" customWidth="1"/>
    <col min="8" max="9" width="12.125" style="13" customWidth="1"/>
    <col min="10" max="11" width="12.125" style="11" customWidth="1"/>
    <col min="12" max="12" width="20.8833333333333" style="11" customWidth="1"/>
    <col min="13" max="13" width="12" style="11" customWidth="1"/>
    <col min="14" max="16384" width="9" style="11"/>
  </cols>
  <sheetData>
    <row r="1" ht="42" customHeight="1" spans="1:13">
      <c r="A1" s="14" t="s">
        <v>25</v>
      </c>
      <c r="B1" s="14"/>
      <c r="C1" s="14"/>
      <c r="D1" s="14"/>
      <c r="E1" s="15"/>
      <c r="F1" s="15"/>
      <c r="G1" s="15"/>
      <c r="H1" s="15"/>
      <c r="I1" s="15"/>
      <c r="J1" s="14"/>
      <c r="K1" s="14"/>
      <c r="L1" s="14"/>
      <c r="M1" s="14"/>
    </row>
    <row r="2" s="10" customFormat="1" ht="30" customHeight="1" spans="1:13">
      <c r="A2" s="16" t="s">
        <v>124</v>
      </c>
      <c r="B2" s="16"/>
      <c r="C2" s="16"/>
      <c r="D2" s="17"/>
      <c r="E2" s="18"/>
      <c r="F2" s="18"/>
      <c r="G2" s="18"/>
      <c r="H2" s="18"/>
      <c r="I2" s="18"/>
      <c r="J2" s="16"/>
      <c r="K2" s="16"/>
      <c r="L2" s="16"/>
      <c r="M2" s="16"/>
    </row>
    <row r="3" s="10" customFormat="1" ht="263" customHeight="1" spans="1:13">
      <c r="A3" s="51" t="s">
        <v>125</v>
      </c>
      <c r="B3" s="49"/>
      <c r="C3" s="49"/>
      <c r="D3" s="49"/>
      <c r="E3" s="52"/>
      <c r="F3" s="52"/>
      <c r="G3" s="52"/>
      <c r="H3" s="52"/>
      <c r="I3" s="52"/>
      <c r="J3" s="49"/>
      <c r="K3" s="49"/>
      <c r="L3" s="49"/>
      <c r="M3" s="50"/>
    </row>
    <row r="4" s="10" customFormat="1" ht="26" customHeight="1" spans="1:13">
      <c r="A4" s="22" t="s">
        <v>1</v>
      </c>
      <c r="B4" s="22" t="s">
        <v>28</v>
      </c>
      <c r="C4" s="22" t="s">
        <v>29</v>
      </c>
      <c r="D4" s="23" t="s">
        <v>30</v>
      </c>
      <c r="E4" s="24" t="s">
        <v>31</v>
      </c>
      <c r="F4" s="25" t="s">
        <v>32</v>
      </c>
      <c r="G4" s="26"/>
      <c r="H4" s="25" t="s">
        <v>4</v>
      </c>
      <c r="I4" s="26"/>
      <c r="J4" s="27" t="s">
        <v>3</v>
      </c>
      <c r="K4" s="27"/>
      <c r="L4" s="28" t="s">
        <v>33</v>
      </c>
      <c r="M4" s="28" t="s">
        <v>5</v>
      </c>
    </row>
    <row r="5" s="10" customFormat="1" ht="22" customHeight="1" spans="1:13">
      <c r="A5" s="29"/>
      <c r="B5" s="29"/>
      <c r="C5" s="29"/>
      <c r="D5" s="30"/>
      <c r="E5" s="31"/>
      <c r="F5" s="32" t="s">
        <v>34</v>
      </c>
      <c r="G5" s="32" t="s">
        <v>35</v>
      </c>
      <c r="H5" s="32" t="s">
        <v>34</v>
      </c>
      <c r="I5" s="32" t="s">
        <v>35</v>
      </c>
      <c r="J5" s="32" t="s">
        <v>34</v>
      </c>
      <c r="K5" s="32" t="s">
        <v>35</v>
      </c>
      <c r="L5" s="33"/>
      <c r="M5" s="33"/>
    </row>
    <row r="6" s="10" customFormat="1" ht="168" customHeight="1" spans="1:13">
      <c r="A6" s="34">
        <v>1</v>
      </c>
      <c r="B6" s="53" t="s">
        <v>126</v>
      </c>
      <c r="C6" s="39" t="s">
        <v>127</v>
      </c>
      <c r="D6" s="36" t="s">
        <v>38</v>
      </c>
      <c r="E6" s="37">
        <f>3843.91-402.26</f>
        <v>3441.65</v>
      </c>
      <c r="F6" s="38">
        <v>50</v>
      </c>
      <c r="G6" s="38">
        <f>E6*F6</f>
        <v>172082.5</v>
      </c>
      <c r="H6" s="38">
        <f>F6*1.1</f>
        <v>55</v>
      </c>
      <c r="I6" s="38">
        <f>H6*E6</f>
        <v>189290.75</v>
      </c>
      <c r="J6" s="39"/>
      <c r="K6" s="39"/>
      <c r="L6" s="39" t="s">
        <v>128</v>
      </c>
      <c r="M6" s="54" t="s">
        <v>129</v>
      </c>
    </row>
    <row r="7" s="10" customFormat="1" ht="163.05" customHeight="1" spans="1:13">
      <c r="A7" s="34">
        <v>2</v>
      </c>
      <c r="B7" s="53" t="s">
        <v>130</v>
      </c>
      <c r="C7" s="39" t="s">
        <v>131</v>
      </c>
      <c r="D7" s="36" t="s">
        <v>38</v>
      </c>
      <c r="E7" s="37">
        <f>402.26+1627.96</f>
        <v>2030.22</v>
      </c>
      <c r="F7" s="37">
        <v>16</v>
      </c>
      <c r="G7" s="38">
        <f>E7*F7</f>
        <v>32483.52</v>
      </c>
      <c r="H7" s="38">
        <f>F7*1.1</f>
        <v>17.6</v>
      </c>
      <c r="I7" s="38">
        <f>H7*E7</f>
        <v>35731.872</v>
      </c>
      <c r="J7" s="39"/>
      <c r="K7" s="39"/>
      <c r="L7" s="39" t="s">
        <v>132</v>
      </c>
      <c r="M7" s="34"/>
    </row>
    <row r="8" s="10" customFormat="1" ht="32" customHeight="1" spans="1:13">
      <c r="A8" s="34">
        <v>3</v>
      </c>
      <c r="B8" s="53" t="s">
        <v>24</v>
      </c>
      <c r="C8" s="39"/>
      <c r="D8" s="36"/>
      <c r="E8" s="37"/>
      <c r="F8" s="37"/>
      <c r="G8" s="38">
        <f>SUM(G6:G7)</f>
        <v>204566.02</v>
      </c>
      <c r="H8" s="38"/>
      <c r="I8" s="38">
        <f>SUM(I6:I7)</f>
        <v>225022.622</v>
      </c>
      <c r="J8" s="39"/>
      <c r="K8" s="39"/>
      <c r="L8" s="39"/>
      <c r="M8" s="34"/>
    </row>
    <row r="9" s="10" customFormat="1" ht="25.95" customHeight="1" spans="1:13">
      <c r="A9" s="34">
        <v>4</v>
      </c>
      <c r="B9" s="34" t="s">
        <v>51</v>
      </c>
      <c r="C9" s="40"/>
      <c r="D9" s="41" t="s">
        <v>52</v>
      </c>
      <c r="E9" s="37">
        <v>1</v>
      </c>
      <c r="F9" s="37">
        <v>200</v>
      </c>
      <c r="G9" s="37"/>
      <c r="H9" s="42">
        <f>F9*1.1</f>
        <v>220</v>
      </c>
      <c r="I9" s="42"/>
      <c r="J9" s="34"/>
      <c r="K9" s="34"/>
      <c r="L9" s="34"/>
      <c r="M9" s="43"/>
    </row>
    <row r="10" s="10" customFormat="1" ht="25.95" customHeight="1" spans="1:13">
      <c r="A10" s="34">
        <v>5</v>
      </c>
      <c r="B10" s="34" t="s">
        <v>53</v>
      </c>
      <c r="C10" s="40"/>
      <c r="D10" s="41" t="s">
        <v>52</v>
      </c>
      <c r="E10" s="37">
        <v>1</v>
      </c>
      <c r="F10" s="37">
        <v>300</v>
      </c>
      <c r="G10" s="37"/>
      <c r="H10" s="42">
        <f>F10*1.1</f>
        <v>330</v>
      </c>
      <c r="I10" s="42"/>
      <c r="J10" s="34"/>
      <c r="K10" s="34"/>
      <c r="L10" s="34"/>
      <c r="M10" s="43"/>
    </row>
    <row r="11" ht="21" customHeight="1" spans="1:13">
      <c r="A11" s="44" t="s">
        <v>133</v>
      </c>
      <c r="B11" s="45"/>
      <c r="C11" s="45"/>
      <c r="D11" s="46"/>
      <c r="E11" s="47"/>
      <c r="F11" s="47"/>
      <c r="G11" s="47"/>
      <c r="H11" s="47"/>
      <c r="I11" s="47"/>
      <c r="J11" s="48"/>
      <c r="K11" s="48"/>
      <c r="L11" s="49"/>
      <c r="M11" s="50"/>
    </row>
  </sheetData>
  <mergeCells count="14">
    <mergeCell ref="A1:M1"/>
    <mergeCell ref="A2:M2"/>
    <mergeCell ref="A3:M3"/>
    <mergeCell ref="F4:G4"/>
    <mergeCell ref="H4:I4"/>
    <mergeCell ref="J4:K4"/>
    <mergeCell ref="A11:M11"/>
    <mergeCell ref="A4:A5"/>
    <mergeCell ref="B4:B5"/>
    <mergeCell ref="C4:C5"/>
    <mergeCell ref="D4:D5"/>
    <mergeCell ref="E4:E5"/>
    <mergeCell ref="L4:L5"/>
    <mergeCell ref="M4:M5"/>
  </mergeCells>
  <printOptions horizontalCentered="1"/>
  <pageMargins left="0.25" right="0.25" top="0.75" bottom="0.75" header="0.298611111111111" footer="0.298611111111111"/>
  <pageSetup paperSize="9" scale="88"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1"/>
  <sheetViews>
    <sheetView view="pageBreakPreview" zoomScaleNormal="100" topLeftCell="A3" workbookViewId="0">
      <selection activeCell="H5" sqref="H$1:K$1048576"/>
    </sheetView>
  </sheetViews>
  <sheetFormatPr defaultColWidth="9" defaultRowHeight="12"/>
  <cols>
    <col min="1" max="1" width="4" style="11" customWidth="1"/>
    <col min="2" max="2" width="11" style="11" customWidth="1"/>
    <col min="3" max="3" width="51.1083333333333" style="11" customWidth="1"/>
    <col min="4" max="4" width="5.33333333333333" style="12" customWidth="1"/>
    <col min="5" max="5" width="11.4416666666667" style="13" customWidth="1"/>
    <col min="6" max="7" width="12.6666666666667" style="13" hidden="1" customWidth="1"/>
    <col min="8" max="9" width="12.125" style="13" customWidth="1"/>
    <col min="10" max="11" width="12.125" style="11" customWidth="1"/>
    <col min="12" max="12" width="20.8833333333333" style="11" customWidth="1"/>
    <col min="13" max="13" width="10.625" style="11" customWidth="1"/>
    <col min="14" max="16384" width="9" style="11"/>
  </cols>
  <sheetData>
    <row r="1" ht="42" customHeight="1" spans="1:13">
      <c r="A1" s="14" t="s">
        <v>25</v>
      </c>
      <c r="B1" s="14"/>
      <c r="C1" s="14"/>
      <c r="D1" s="14"/>
      <c r="E1" s="15"/>
      <c r="F1" s="15"/>
      <c r="G1" s="15"/>
      <c r="H1" s="15"/>
      <c r="I1" s="15"/>
      <c r="J1" s="14"/>
      <c r="K1" s="14"/>
      <c r="L1" s="14"/>
      <c r="M1" s="14"/>
    </row>
    <row r="2" s="10" customFormat="1" ht="30" customHeight="1" spans="1:13">
      <c r="A2" s="16" t="s">
        <v>134</v>
      </c>
      <c r="B2" s="16"/>
      <c r="C2" s="16"/>
      <c r="D2" s="17"/>
      <c r="E2" s="18"/>
      <c r="F2" s="18"/>
      <c r="G2" s="18"/>
      <c r="H2" s="18"/>
      <c r="I2" s="18"/>
      <c r="J2" s="16"/>
      <c r="K2" s="16"/>
      <c r="L2" s="16"/>
      <c r="M2" s="16"/>
    </row>
    <row r="3" s="10" customFormat="1" ht="282" customHeight="1" spans="1:13">
      <c r="A3" s="19" t="s">
        <v>135</v>
      </c>
      <c r="B3" s="20"/>
      <c r="C3" s="20"/>
      <c r="D3" s="20"/>
      <c r="E3" s="21"/>
      <c r="F3" s="21"/>
      <c r="G3" s="21"/>
      <c r="H3" s="21"/>
      <c r="I3" s="21"/>
      <c r="J3" s="20"/>
      <c r="K3" s="20"/>
      <c r="L3" s="20"/>
      <c r="M3" s="20"/>
    </row>
    <row r="4" s="10" customFormat="1" ht="31" customHeight="1" spans="1:13">
      <c r="A4" s="22" t="s">
        <v>1</v>
      </c>
      <c r="B4" s="22" t="s">
        <v>28</v>
      </c>
      <c r="C4" s="22" t="s">
        <v>29</v>
      </c>
      <c r="D4" s="23" t="s">
        <v>30</v>
      </c>
      <c r="E4" s="24" t="s">
        <v>31</v>
      </c>
      <c r="F4" s="25" t="s">
        <v>32</v>
      </c>
      <c r="G4" s="26"/>
      <c r="H4" s="25" t="s">
        <v>4</v>
      </c>
      <c r="I4" s="26"/>
      <c r="J4" s="27" t="s">
        <v>3</v>
      </c>
      <c r="K4" s="27"/>
      <c r="L4" s="28" t="s">
        <v>33</v>
      </c>
      <c r="M4" s="28" t="s">
        <v>5</v>
      </c>
    </row>
    <row r="5" s="10" customFormat="1" ht="29" customHeight="1" spans="1:13">
      <c r="A5" s="29"/>
      <c r="B5" s="29"/>
      <c r="C5" s="29"/>
      <c r="D5" s="30"/>
      <c r="E5" s="31"/>
      <c r="F5" s="32" t="s">
        <v>34</v>
      </c>
      <c r="G5" s="32" t="s">
        <v>35</v>
      </c>
      <c r="H5" s="32" t="s">
        <v>34</v>
      </c>
      <c r="I5" s="32" t="s">
        <v>35</v>
      </c>
      <c r="J5" s="32" t="s">
        <v>34</v>
      </c>
      <c r="K5" s="32" t="s">
        <v>35</v>
      </c>
      <c r="L5" s="33"/>
      <c r="M5" s="33"/>
    </row>
    <row r="6" s="10" customFormat="1" ht="121.95" customHeight="1" spans="1:13">
      <c r="A6" s="34">
        <v>1</v>
      </c>
      <c r="B6" s="35" t="s">
        <v>136</v>
      </c>
      <c r="C6" s="35" t="s">
        <v>137</v>
      </c>
      <c r="D6" s="36" t="s">
        <v>38</v>
      </c>
      <c r="E6" s="37">
        <v>3843.91</v>
      </c>
      <c r="F6" s="38">
        <v>53</v>
      </c>
      <c r="G6" s="38">
        <f>E6*F6</f>
        <v>203727.23</v>
      </c>
      <c r="H6" s="38">
        <f t="shared" ref="H6:H10" si="0">F6*1.1</f>
        <v>58.3</v>
      </c>
      <c r="I6" s="38">
        <f>H6*E6</f>
        <v>224099.953</v>
      </c>
      <c r="J6" s="39"/>
      <c r="K6" s="39"/>
      <c r="L6" s="39" t="s">
        <v>138</v>
      </c>
      <c r="M6" s="34"/>
    </row>
    <row r="7" s="10" customFormat="1" ht="161" customHeight="1" spans="1:13">
      <c r="A7" s="34">
        <v>2</v>
      </c>
      <c r="B7" s="35" t="s">
        <v>139</v>
      </c>
      <c r="C7" s="35" t="s">
        <v>140</v>
      </c>
      <c r="D7" s="36" t="s">
        <v>38</v>
      </c>
      <c r="E7" s="37">
        <v>3843.91</v>
      </c>
      <c r="F7" s="37">
        <v>10</v>
      </c>
      <c r="G7" s="38">
        <f>E7*F7</f>
        <v>38439.1</v>
      </c>
      <c r="H7" s="38">
        <f t="shared" si="0"/>
        <v>11</v>
      </c>
      <c r="I7" s="38">
        <f>H7*E7</f>
        <v>42283.01</v>
      </c>
      <c r="J7" s="39"/>
      <c r="K7" s="39"/>
      <c r="L7" s="39" t="s">
        <v>138</v>
      </c>
      <c r="M7" s="34"/>
    </row>
    <row r="8" s="10" customFormat="1" ht="33" customHeight="1" spans="1:13">
      <c r="A8" s="34">
        <v>3</v>
      </c>
      <c r="B8" s="35" t="s">
        <v>24</v>
      </c>
      <c r="C8" s="35"/>
      <c r="D8" s="36"/>
      <c r="E8" s="37"/>
      <c r="F8" s="37"/>
      <c r="G8" s="38">
        <f>SUM(G6:G7)</f>
        <v>242166.33</v>
      </c>
      <c r="H8" s="38"/>
      <c r="I8" s="38">
        <f>SUM(I6:I7)</f>
        <v>266382.963</v>
      </c>
      <c r="J8" s="39"/>
      <c r="K8" s="39"/>
      <c r="L8" s="39"/>
      <c r="M8" s="34"/>
    </row>
    <row r="9" s="10" customFormat="1" ht="33" customHeight="1" spans="1:13">
      <c r="A9" s="34">
        <v>4</v>
      </c>
      <c r="B9" s="34" t="s">
        <v>51</v>
      </c>
      <c r="C9" s="40"/>
      <c r="D9" s="41" t="s">
        <v>52</v>
      </c>
      <c r="E9" s="37">
        <v>1</v>
      </c>
      <c r="F9" s="37">
        <v>200</v>
      </c>
      <c r="G9" s="37"/>
      <c r="H9" s="42">
        <f t="shared" si="0"/>
        <v>220</v>
      </c>
      <c r="I9" s="42"/>
      <c r="J9" s="34"/>
      <c r="K9" s="34"/>
      <c r="L9" s="34"/>
      <c r="M9" s="43"/>
    </row>
    <row r="10" s="10" customFormat="1" ht="33" customHeight="1" spans="1:13">
      <c r="A10" s="34">
        <v>5</v>
      </c>
      <c r="B10" s="34" t="s">
        <v>53</v>
      </c>
      <c r="C10" s="40"/>
      <c r="D10" s="41" t="s">
        <v>52</v>
      </c>
      <c r="E10" s="37">
        <v>1</v>
      </c>
      <c r="F10" s="37">
        <v>300</v>
      </c>
      <c r="G10" s="37"/>
      <c r="H10" s="42">
        <f t="shared" si="0"/>
        <v>330</v>
      </c>
      <c r="I10" s="42"/>
      <c r="J10" s="34"/>
      <c r="K10" s="34"/>
      <c r="L10" s="34"/>
      <c r="M10" s="43"/>
    </row>
    <row r="11" ht="21" customHeight="1" spans="1:13">
      <c r="A11" s="44" t="s">
        <v>54</v>
      </c>
      <c r="B11" s="45"/>
      <c r="C11" s="45"/>
      <c r="D11" s="46"/>
      <c r="E11" s="47"/>
      <c r="F11" s="47"/>
      <c r="G11" s="47"/>
      <c r="H11" s="47"/>
      <c r="I11" s="47"/>
      <c r="J11" s="48"/>
      <c r="K11" s="48"/>
      <c r="L11" s="49"/>
      <c r="M11" s="50"/>
    </row>
  </sheetData>
  <mergeCells count="14">
    <mergeCell ref="A1:M1"/>
    <mergeCell ref="A2:M2"/>
    <mergeCell ref="A3:M3"/>
    <mergeCell ref="F4:G4"/>
    <mergeCell ref="H4:I4"/>
    <mergeCell ref="J4:K4"/>
    <mergeCell ref="A11:M11"/>
    <mergeCell ref="A4:A5"/>
    <mergeCell ref="B4:B5"/>
    <mergeCell ref="C4:C5"/>
    <mergeCell ref="D4:D5"/>
    <mergeCell ref="E4:E5"/>
    <mergeCell ref="L4:L5"/>
    <mergeCell ref="M4:M5"/>
  </mergeCells>
  <printOptions horizontalCentered="1"/>
  <pageMargins left="0.251388888888889" right="0.251388888888889" top="0.751388888888889" bottom="0.751388888888889" header="0.298611111111111" footer="0.298611111111111"/>
  <pageSetup paperSize="9" scale="89" fitToHeight="0" orientation="landscape" horizontalDpi="600"/>
  <headerFooter>
    <oddFooter>&amp;C第 &amp;P 页，共 &amp;N 页</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3"/>
  <sheetViews>
    <sheetView topLeftCell="A8" workbookViewId="0">
      <selection activeCell="H19" sqref="H19"/>
    </sheetView>
  </sheetViews>
  <sheetFormatPr defaultColWidth="9" defaultRowHeight="13.5" outlineLevelCol="2"/>
  <cols>
    <col min="1" max="1" width="8.44166666666667" style="1" customWidth="1"/>
    <col min="2" max="2" width="25.4416666666667" style="1" customWidth="1"/>
    <col min="3" max="3" width="115.216666666667" style="2" customWidth="1"/>
  </cols>
  <sheetData>
    <row r="1" ht="55.05" customHeight="1" spans="1:3">
      <c r="A1" s="3" t="s">
        <v>141</v>
      </c>
      <c r="B1" s="3"/>
      <c r="C1" s="4"/>
    </row>
    <row r="2" ht="28.05" customHeight="1" spans="1:3">
      <c r="A2" s="5" t="s">
        <v>1</v>
      </c>
      <c r="B2" s="5" t="s">
        <v>142</v>
      </c>
      <c r="C2" s="6" t="s">
        <v>143</v>
      </c>
    </row>
    <row r="3" ht="58.95" customHeight="1" spans="1:3">
      <c r="A3" s="7">
        <v>1</v>
      </c>
      <c r="B3" s="7" t="s">
        <v>144</v>
      </c>
      <c r="C3" s="8" t="s">
        <v>145</v>
      </c>
    </row>
    <row r="4" ht="132" customHeight="1" spans="1:3">
      <c r="A4" s="7">
        <v>2</v>
      </c>
      <c r="B4" s="7" t="s">
        <v>146</v>
      </c>
      <c r="C4" s="8" t="s">
        <v>147</v>
      </c>
    </row>
    <row r="5" ht="58.95" customHeight="1" spans="1:3">
      <c r="A5" s="7">
        <v>3</v>
      </c>
      <c r="B5" s="7" t="s">
        <v>148</v>
      </c>
      <c r="C5" s="8" t="s">
        <v>149</v>
      </c>
    </row>
    <row r="6" ht="58.95" customHeight="1" spans="1:3">
      <c r="A6" s="7">
        <v>4</v>
      </c>
      <c r="B6" s="7" t="s">
        <v>150</v>
      </c>
      <c r="C6" s="8" t="s">
        <v>151</v>
      </c>
    </row>
    <row r="7" ht="58.95" customHeight="1" spans="1:3">
      <c r="A7" s="7">
        <v>5</v>
      </c>
      <c r="B7" s="7" t="s">
        <v>152</v>
      </c>
      <c r="C7" s="8" t="s">
        <v>153</v>
      </c>
    </row>
    <row r="8" ht="58.95" customHeight="1" spans="1:3">
      <c r="A8" s="7">
        <v>6</v>
      </c>
      <c r="B8" s="7" t="s">
        <v>154</v>
      </c>
      <c r="C8" s="8" t="s">
        <v>155</v>
      </c>
    </row>
    <row r="9" ht="90" customHeight="1" spans="1:3">
      <c r="A9" s="7">
        <v>7</v>
      </c>
      <c r="B9" s="7" t="s">
        <v>156</v>
      </c>
      <c r="C9" s="9" t="s">
        <v>157</v>
      </c>
    </row>
    <row r="10" ht="48" customHeight="1" spans="1:3">
      <c r="A10" s="7">
        <v>8</v>
      </c>
      <c r="B10" s="7" t="s">
        <v>158</v>
      </c>
      <c r="C10" s="8" t="s">
        <v>159</v>
      </c>
    </row>
    <row r="11" ht="42" customHeight="1" spans="1:3">
      <c r="A11" s="7">
        <v>9</v>
      </c>
      <c r="B11" s="7" t="s">
        <v>160</v>
      </c>
      <c r="C11" s="8" t="s">
        <v>161</v>
      </c>
    </row>
    <row r="12" ht="42" customHeight="1" spans="1:3">
      <c r="A12" s="7">
        <v>10</v>
      </c>
      <c r="B12" s="7" t="s">
        <v>162</v>
      </c>
      <c r="C12" s="8" t="s">
        <v>163</v>
      </c>
    </row>
    <row r="13" ht="42" customHeight="1" spans="1:3">
      <c r="A13" s="7">
        <v>11</v>
      </c>
      <c r="B13" s="7" t="s">
        <v>164</v>
      </c>
      <c r="C13" s="8" t="s">
        <v>165</v>
      </c>
    </row>
  </sheetData>
  <mergeCells count="1">
    <mergeCell ref="A1:C1"/>
  </mergeCells>
  <printOptions horizontalCentered="1"/>
  <pageMargins left="1" right="1" top="1" bottom="1" header="0.5" footer="0.5"/>
  <pageSetup paperSize="9" scale="84"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汇总</vt:lpstr>
      <vt:lpstr>基坑支护</vt:lpstr>
      <vt:lpstr>泥工班组</vt:lpstr>
      <vt:lpstr>钢筋班组</vt:lpstr>
      <vt:lpstr>模板班组</vt:lpstr>
      <vt:lpstr>脚手架班组</vt:lpstr>
      <vt:lpstr>水电班组</vt:lpstr>
      <vt:lpstr>水电施工范围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蒲浩</cp:lastModifiedBy>
  <dcterms:created xsi:type="dcterms:W3CDTF">2026-02-12T09:18:00Z</dcterms:created>
  <dcterms:modified xsi:type="dcterms:W3CDTF">2026-03-17T08:05:41Z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27FC17DC396C483CAE70C381B1991786_13</vt:lpwstr>
  </property>
  <property fmtid="{D5CDD505-2E9C-101B-9397-08002B2CF9AE}" pid="3" name="KSOProductBuildVer">
    <vt:lpwstr>2052-12.1.0.24657</vt:lpwstr>
  </property>
  <property fmtid="{D5CDD505-2E9C-101B-9397-08002B2CF9AE}" pid="4" name="CalculationRule">
    <vt:i4>1</vt:i4>
  </property>
</Properties>
</file>